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D:\PROJETO-ESCOLA 25 SALAS\15. ARQUIVOS EDITÁVEIS\"/>
    </mc:Choice>
  </mc:AlternateContent>
  <xr:revisionPtr revIDLastSave="0" documentId="13_ncr:1_{6AF8E359-29B7-45C0-AE6A-B581F6A48387}" xr6:coauthVersionLast="47" xr6:coauthVersionMax="47" xr10:uidLastSave="{00000000-0000-0000-0000-000000000000}"/>
  <bookViews>
    <workbookView xWindow="-108" yWindow="-108" windowWidth="23256" windowHeight="12456" xr2:uid="{D6D332AB-46CE-434E-AF2E-5936F3480A1E}"/>
  </bookViews>
  <sheets>
    <sheet name="Planilha1" sheetId="1" r:id="rId1"/>
  </sheets>
  <externalReferences>
    <externalReference r:id="rId2"/>
    <externalReference r:id="rId3"/>
    <externalReference r:id="rId4"/>
  </externalReferences>
  <definedNames>
    <definedName name="_xlnm.Print_Area" localSheetId="0">Planilha1!$J$6:$S$282</definedName>
    <definedName name="BDI.Opcao" hidden="1">[1]DADOS!$F$18</definedName>
    <definedName name="BDI.TipoObra" hidden="1">[2]BDI!$A$138:$A$146</definedName>
    <definedName name="DESONERACAO" hidden="1">IF(OR(Import.Desoneracao="DESONERADO",Import.Desoneracao="SIM"),"SIM","NÃO")</definedName>
    <definedName name="Import.Apelido" hidden="1">[2]DADOS!$F$16</definedName>
    <definedName name="Import.CR" hidden="1">[2]DADOS!$F$7</definedName>
    <definedName name="Import.DescLote" hidden="1">[2]DADOS!$F$17</definedName>
    <definedName name="Import.Desoneracao" hidden="1">OFFSET([2]DADOS!$G$18,0,-1)</definedName>
    <definedName name="Import.Município" hidden="1">[2]DADOS!$F$6</definedName>
    <definedName name="Import.Proponente" hidden="1">[2]DADOS!$F$5</definedName>
    <definedName name="Import.RespOrçamento" hidden="1">[2]DADOS!$F$22:$F$24</definedName>
    <definedName name="Import.SICONV" hidden="1">[2]DADOS!$F$8</definedName>
    <definedName name="NAODESONERADO" hidden="1">IF(OR(NAODESONERADO1="DESONERADO",NAODESONERADO1="SIM"),"SIM","NÃO")</definedName>
    <definedName name="NAODESONERADO1" hidden="1">OFFSET([3]DADOS!$G$18,0,-1)</definedName>
    <definedName name="NAODESONERADO2" hidden="1">[3]DADOS!$F$7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8" i="1" l="1" a="1"/>
  <c r="K280" i="1" s="1"/>
  <c r="P273" i="1"/>
  <c r="J273" i="1"/>
  <c r="J268" i="1"/>
  <c r="J266" i="1"/>
  <c r="N263" i="1"/>
  <c r="K260" i="1"/>
  <c r="J260" i="1"/>
  <c r="S256" i="1"/>
  <c r="S255" i="1"/>
  <c r="S257" i="1" s="1"/>
  <c r="R253" i="1"/>
  <c r="J253" i="1"/>
  <c r="R252" i="1"/>
  <c r="J252" i="1"/>
  <c r="R251" i="1"/>
  <c r="J251" i="1"/>
  <c r="R250" i="1"/>
  <c r="J250" i="1"/>
  <c r="R249" i="1"/>
  <c r="J249" i="1"/>
  <c r="K238" i="1" a="1"/>
  <c r="K240" i="1" s="1"/>
  <c r="P233" i="1"/>
  <c r="J233" i="1"/>
  <c r="J228" i="1"/>
  <c r="J226" i="1"/>
  <c r="N223" i="1"/>
  <c r="K220" i="1"/>
  <c r="J220" i="1"/>
  <c r="S216" i="1"/>
  <c r="S215" i="1"/>
  <c r="R213" i="1"/>
  <c r="J213" i="1"/>
  <c r="R212" i="1"/>
  <c r="J212" i="1"/>
  <c r="R211" i="1"/>
  <c r="J211" i="1"/>
  <c r="R210" i="1"/>
  <c r="J210" i="1"/>
  <c r="R209" i="1"/>
  <c r="J209" i="1"/>
  <c r="K198" i="1" a="1"/>
  <c r="K200" i="1" s="1"/>
  <c r="J193" i="1"/>
  <c r="J188" i="1"/>
  <c r="J186" i="1"/>
  <c r="N183" i="1"/>
  <c r="K180" i="1"/>
  <c r="J180" i="1"/>
  <c r="S178" i="1"/>
  <c r="R173" i="1"/>
  <c r="J173" i="1"/>
  <c r="R172" i="1"/>
  <c r="J172" i="1"/>
  <c r="R171" i="1"/>
  <c r="J171" i="1"/>
  <c r="R170" i="1"/>
  <c r="J170" i="1"/>
  <c r="R169" i="1"/>
  <c r="J169" i="1"/>
  <c r="J157" i="1"/>
  <c r="K136" i="1" a="1"/>
  <c r="K138" i="1" s="1"/>
  <c r="P131" i="1"/>
  <c r="J131" i="1"/>
  <c r="J126" i="1"/>
  <c r="J124" i="1"/>
  <c r="N121" i="1"/>
  <c r="S114" i="1"/>
  <c r="S113" i="1"/>
  <c r="S115" i="1" s="1"/>
  <c r="R111" i="1"/>
  <c r="J111" i="1"/>
  <c r="R110" i="1"/>
  <c r="J110" i="1"/>
  <c r="R109" i="1"/>
  <c r="J109" i="1"/>
  <c r="R108" i="1"/>
  <c r="J108" i="1"/>
  <c r="R107" i="1"/>
  <c r="J107" i="1"/>
  <c r="K96" i="1" a="1"/>
  <c r="K98" i="1" s="1"/>
  <c r="P91" i="1"/>
  <c r="J91" i="1"/>
  <c r="J86" i="1"/>
  <c r="J84" i="1"/>
  <c r="N81" i="1"/>
  <c r="S74" i="1"/>
  <c r="S73" i="1"/>
  <c r="S75" i="1" s="1"/>
  <c r="R71" i="1"/>
  <c r="J71" i="1"/>
  <c r="R70" i="1"/>
  <c r="J70" i="1"/>
  <c r="R69" i="1"/>
  <c r="J69" i="1"/>
  <c r="R68" i="1"/>
  <c r="J68" i="1"/>
  <c r="R67" i="1"/>
  <c r="J67" i="1"/>
  <c r="K56" i="1" a="1"/>
  <c r="K57" i="1" s="1"/>
  <c r="J51" i="1"/>
  <c r="A51" i="1"/>
  <c r="C51" i="1" s="1"/>
  <c r="C50" i="1"/>
  <c r="C49" i="1"/>
  <c r="C48" i="1"/>
  <c r="C47" i="1"/>
  <c r="J46" i="1"/>
  <c r="C46" i="1"/>
  <c r="C45" i="1"/>
  <c r="J44" i="1"/>
  <c r="C44" i="1"/>
  <c r="N41" i="1"/>
  <c r="A39" i="1"/>
  <c r="C39" i="1" s="1"/>
  <c r="C38" i="1"/>
  <c r="S33" i="1"/>
  <c r="S36" i="1" s="1"/>
  <c r="A33" i="1"/>
  <c r="A34" i="1" s="1"/>
  <c r="C32" i="1"/>
  <c r="R31" i="1"/>
  <c r="J31" i="1"/>
  <c r="R30" i="1"/>
  <c r="J30" i="1"/>
  <c r="R29" i="1"/>
  <c r="J29" i="1"/>
  <c r="R28" i="1"/>
  <c r="J28" i="1"/>
  <c r="R27" i="1"/>
  <c r="J27" i="1"/>
  <c r="A27" i="1"/>
  <c r="C27" i="1" s="1"/>
  <c r="C26" i="1"/>
  <c r="A21" i="1"/>
  <c r="A22" i="1" s="1"/>
  <c r="A23" i="1" s="1"/>
  <c r="C20" i="1"/>
  <c r="C19" i="1"/>
  <c r="C18" i="1"/>
  <c r="C17" i="1"/>
  <c r="C16" i="1"/>
  <c r="J15" i="1"/>
  <c r="C15" i="1"/>
  <c r="N5" i="1"/>
  <c r="L5" i="1"/>
  <c r="J5" i="1"/>
  <c r="A3" i="1"/>
  <c r="A4" i="1" s="1"/>
  <c r="C4" i="1" s="1"/>
  <c r="C2" i="1"/>
  <c r="O1" i="1"/>
  <c r="S258" i="1" l="1"/>
  <c r="S218" i="1"/>
  <c r="S177" i="1"/>
  <c r="K198" i="1"/>
  <c r="K199" i="1"/>
  <c r="K238" i="1"/>
  <c r="K239" i="1"/>
  <c r="K278" i="1"/>
  <c r="S217" i="1"/>
  <c r="K279" i="1"/>
  <c r="A52" i="1"/>
  <c r="C52" i="1" s="1"/>
  <c r="Y27" i="1"/>
  <c r="Z27" i="1"/>
  <c r="A28" i="1"/>
  <c r="A29" i="1" s="1"/>
  <c r="A30" i="1" s="1"/>
  <c r="S35" i="1"/>
  <c r="S116" i="1"/>
  <c r="C3" i="1"/>
  <c r="Y28" i="1" s="1"/>
  <c r="C21" i="1"/>
  <c r="S76" i="1"/>
  <c r="A35" i="1"/>
  <c r="C34" i="1"/>
  <c r="I98" i="1"/>
  <c r="I82" i="1"/>
  <c r="I65" i="1"/>
  <c r="I62" i="1"/>
  <c r="I72" i="1"/>
  <c r="I70" i="1"/>
  <c r="I68" i="1"/>
  <c r="I61" i="1"/>
  <c r="I84" i="1"/>
  <c r="I76" i="1"/>
  <c r="I99" i="1"/>
  <c r="I97" i="1"/>
  <c r="I91" i="1"/>
  <c r="I87" i="1"/>
  <c r="I63" i="1"/>
  <c r="I94" i="1"/>
  <c r="I77" i="1"/>
  <c r="I73" i="1"/>
  <c r="I60" i="1"/>
  <c r="I90" i="1"/>
  <c r="I81" i="1"/>
  <c r="I89" i="1"/>
  <c r="I80" i="1"/>
  <c r="I71" i="1"/>
  <c r="I69" i="1"/>
  <c r="I67" i="1"/>
  <c r="I92" i="1"/>
  <c r="I88" i="1"/>
  <c r="I79" i="1"/>
  <c r="I75" i="1"/>
  <c r="I66" i="1"/>
  <c r="I96" i="1"/>
  <c r="I74" i="1"/>
  <c r="I64" i="1"/>
  <c r="I95" i="1"/>
  <c r="I86" i="1"/>
  <c r="I78" i="1"/>
  <c r="I93" i="1"/>
  <c r="I83" i="1"/>
  <c r="I85" i="1"/>
  <c r="I138" i="1"/>
  <c r="I122" i="1"/>
  <c r="I105" i="1"/>
  <c r="I108" i="1"/>
  <c r="I116" i="1"/>
  <c r="I100" i="1"/>
  <c r="I137" i="1"/>
  <c r="I131" i="1"/>
  <c r="I102" i="1"/>
  <c r="I123" i="1"/>
  <c r="I130" i="1"/>
  <c r="I121" i="1"/>
  <c r="I129" i="1"/>
  <c r="I120" i="1"/>
  <c r="I111" i="1"/>
  <c r="I109" i="1"/>
  <c r="I107" i="1"/>
  <c r="I133" i="1"/>
  <c r="I110" i="1"/>
  <c r="I101" i="1"/>
  <c r="I132" i="1"/>
  <c r="I128" i="1"/>
  <c r="I119" i="1"/>
  <c r="I115" i="1"/>
  <c r="I106" i="1"/>
  <c r="I127" i="1"/>
  <c r="I136" i="1"/>
  <c r="I114" i="1"/>
  <c r="I104" i="1"/>
  <c r="I135" i="1"/>
  <c r="I126" i="1"/>
  <c r="I118" i="1"/>
  <c r="I103" i="1"/>
  <c r="I112" i="1"/>
  <c r="I134" i="1"/>
  <c r="I125" i="1"/>
  <c r="I117" i="1"/>
  <c r="I113" i="1"/>
  <c r="I124" i="1"/>
  <c r="C23" i="1"/>
  <c r="A24" i="1"/>
  <c r="A5" i="1"/>
  <c r="Z29" i="1"/>
  <c r="A40" i="1"/>
  <c r="C33" i="1"/>
  <c r="K96" i="1"/>
  <c r="K136" i="1"/>
  <c r="K97" i="1"/>
  <c r="K137" i="1"/>
  <c r="K58" i="1"/>
  <c r="C22" i="1"/>
  <c r="X27" i="1"/>
  <c r="K56" i="1"/>
  <c r="A53" i="1" l="1"/>
  <c r="X29" i="1"/>
  <c r="C28" i="1"/>
  <c r="C29" i="1"/>
  <c r="Z28" i="1"/>
  <c r="X28" i="1"/>
  <c r="Y29" i="1"/>
  <c r="A41" i="1"/>
  <c r="C40" i="1"/>
  <c r="C53" i="1"/>
  <c r="A54" i="1"/>
  <c r="C5" i="1"/>
  <c r="A13" i="1"/>
  <c r="A25" i="1"/>
  <c r="C25" i="1" s="1"/>
  <c r="C24" i="1"/>
  <c r="A31" i="1"/>
  <c r="C31" i="1" s="1"/>
  <c r="C30" i="1"/>
  <c r="A36" i="1"/>
  <c r="C35" i="1"/>
  <c r="A37" i="1" l="1"/>
  <c r="C37" i="1" s="1"/>
  <c r="C36" i="1"/>
  <c r="A14" i="1"/>
  <c r="C14" i="1" s="1"/>
  <c r="C13" i="1"/>
  <c r="Y35" i="1" s="1"/>
  <c r="C54" i="1"/>
  <c r="A55" i="1"/>
  <c r="C55" i="1" s="1"/>
  <c r="A42" i="1"/>
  <c r="C41" i="1"/>
  <c r="X30" i="1"/>
  <c r="Y30" i="1"/>
  <c r="Z30" i="1"/>
  <c r="X35" i="1" l="1"/>
  <c r="Z35" i="1"/>
  <c r="U35" i="1"/>
  <c r="J38" i="1" s="1"/>
  <c r="Z31" i="1"/>
  <c r="X31" i="1"/>
  <c r="Y31" i="1"/>
  <c r="A43" i="1"/>
  <c r="C43" i="1" s="1"/>
  <c r="Y68" i="1" s="1"/>
  <c r="C42" i="1"/>
  <c r="Z107" i="1" l="1"/>
  <c r="Z108" i="1"/>
  <c r="Y111" i="1"/>
  <c r="X68" i="1"/>
  <c r="Z109" i="1"/>
  <c r="X108" i="1"/>
  <c r="Y109" i="1"/>
  <c r="Y67" i="1"/>
  <c r="X69" i="1"/>
  <c r="Y75" i="1"/>
  <c r="K38" i="1"/>
  <c r="X75" i="1"/>
  <c r="X110" i="1"/>
  <c r="Z67" i="1"/>
  <c r="X70" i="1"/>
  <c r="X109" i="1"/>
  <c r="Y110" i="1"/>
  <c r="Z70" i="1"/>
  <c r="Z68" i="1"/>
  <c r="Y107" i="1"/>
  <c r="X67" i="1"/>
  <c r="Z69" i="1"/>
  <c r="X115" i="1"/>
  <c r="Y70" i="1"/>
  <c r="Y71" i="1"/>
  <c r="Y69" i="1"/>
  <c r="Z111" i="1"/>
  <c r="Z110" i="1"/>
  <c r="Y108" i="1"/>
  <c r="Z71" i="1"/>
  <c r="Z75" i="1"/>
  <c r="X111" i="1"/>
  <c r="Z115" i="1"/>
  <c r="X107" i="1"/>
  <c r="X71" i="1"/>
  <c r="Y115" i="1"/>
  <c r="U75" i="1" l="1"/>
  <c r="K78" i="1" s="1"/>
  <c r="U115" i="1"/>
  <c r="J78" i="1" l="1"/>
  <c r="K118" i="1"/>
  <c r="J1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13" authorId="0" shapeId="0" xr:uid="{227594E6-B353-4E5A-B1C2-78A51BA5DD5C}">
      <text>
        <r>
          <rPr>
            <b/>
            <sz val="9"/>
            <color indexed="8"/>
            <rFont val="Tahoma"/>
            <family val="2"/>
          </rPr>
          <t xml:space="preserve">FILTRO:
</t>
        </r>
        <r>
          <rPr>
            <sz val="9"/>
            <color indexed="8"/>
            <rFont val="Tahoma"/>
            <family val="2"/>
          </rPr>
          <t>Após a conclusão do Orçamento, utilize o filtro nessa coluna com o valor "F" para ocultar linhas não utilizadas.</t>
        </r>
      </text>
    </comment>
  </commentList>
</comments>
</file>

<file path=xl/sharedStrings.xml><?xml version="1.0" encoding="utf-8"?>
<sst xmlns="http://schemas.openxmlformats.org/spreadsheetml/2006/main" count="368" uniqueCount="70">
  <si>
    <t>MIN</t>
  </si>
  <si>
    <t>MED</t>
  </si>
  <si>
    <t>MAX</t>
  </si>
  <si>
    <t>Grau de Sigilo</t>
  </si>
  <si>
    <t>Construção e Reforma de Edifícios</t>
  </si>
  <si>
    <t>AC</t>
  </si>
  <si>
    <t>#PUBLICO</t>
  </si>
  <si>
    <t>SG</t>
  </si>
  <si>
    <t>R</t>
  </si>
  <si>
    <t>Nº OPERAÇÃO</t>
  </si>
  <si>
    <t>Nº SICONV</t>
  </si>
  <si>
    <t>PROPONENTE / TOMADOR</t>
  </si>
  <si>
    <t>DF</t>
  </si>
  <si>
    <t>L</t>
  </si>
  <si>
    <t>FILTRO</t>
  </si>
  <si>
    <t>BDI PAD</t>
  </si>
  <si>
    <t>APELIDO DO EMPREENDIMENTO / DESCRIÇÃO DO LOTE</t>
  </si>
  <si>
    <t>Construção de Praças Urbanas, Rodovias, Ferrovias e recapeamento e pavimentação de vias urbanas</t>
  </si>
  <si>
    <t>Conforme legislação tributária municipal, definir estimativa de percentual da base de cálculo para o ISS:</t>
  </si>
  <si>
    <t>↓</t>
  </si>
  <si>
    <t>Sobre a base de cálculo, definir a respectiva alíquota do ISS (entre 2% e 5%):</t>
  </si>
  <si>
    <t>F</t>
  </si>
  <si>
    <t>Construção de Redes de Abastecimento de Água, Coleta de Esgoto</t>
  </si>
  <si>
    <t>BDI 1</t>
  </si>
  <si>
    <t>TIPO DE OBRA</t>
  </si>
  <si>
    <t>Itens</t>
  </si>
  <si>
    <t>Siglas</t>
  </si>
  <si>
    <t>% Adotado</t>
  </si>
  <si>
    <t>Situação</t>
  </si>
  <si>
    <t>1º Quartil</t>
  </si>
  <si>
    <t>Médio</t>
  </si>
  <si>
    <t>3º Quartil</t>
  </si>
  <si>
    <t>Construção e Manutenção de Estações e Redes de Distribuição de Energia Elétrica</t>
  </si>
  <si>
    <t>-</t>
  </si>
  <si>
    <t>Obras Portuárias, Marítimas e Fluviais</t>
  </si>
  <si>
    <t>Tributos (impostos COFINS 3%, e  PIS 0,65%)</t>
  </si>
  <si>
    <t>CP</t>
  </si>
  <si>
    <t>Tributos (ISS, variável de acordo com o município)</t>
  </si>
  <si>
    <t>ISS</t>
  </si>
  <si>
    <t>Tributos (Contribuição Previdenciária sobre a Receita Bruta - 0% ou 4,5% - Desoneração)</t>
  </si>
  <si>
    <t>CPRB</t>
  </si>
  <si>
    <t>BDI SEM desoneração (Fórmula Acórdão TCU)</t>
  </si>
  <si>
    <t>BDI NÃO desoneração</t>
  </si>
  <si>
    <t>BDI DES</t>
  </si>
  <si>
    <t>Fornecimento de Materiais e Equipamentos (aquisição indireta - em conjunto com licitação de obras)</t>
  </si>
  <si>
    <t>Os valores de BDI foram calculados com o emprego da fórmula:</t>
  </si>
  <si>
    <t>BDI =</t>
  </si>
  <si>
    <t xml:space="preserve"> - 1</t>
  </si>
  <si>
    <t>(1-CP-ISS-CRPB)</t>
  </si>
  <si>
    <t>Fornecimento de Materiais e Equipamentos (aquisição direta)</t>
  </si>
  <si>
    <t>Observações:</t>
  </si>
  <si>
    <t>Estudos e Projetos, Planos e Gerenciamento e outros correlatos</t>
  </si>
  <si>
    <t>K1</t>
  </si>
  <si>
    <t>K2</t>
  </si>
  <si>
    <t>Local</t>
  </si>
  <si>
    <t>Data</t>
  </si>
  <si>
    <t>K3</t>
  </si>
  <si>
    <t>Responsável Técnico</t>
  </si>
  <si>
    <t>Nome:</t>
  </si>
  <si>
    <t>CREA/CAU:</t>
  </si>
  <si>
    <t>ART/RRT:</t>
  </si>
  <si>
    <t>BDI 2</t>
  </si>
  <si>
    <t>(SELECIONAR)</t>
  </si>
  <si>
    <t>BDI COM desoneração</t>
  </si>
  <si>
    <t>BDI 3</t>
  </si>
  <si>
    <t>Obra:</t>
  </si>
  <si>
    <t>CONSTRUÇÃO DE UMA ESCOLA MUNICIPAL COM 25 SALAS DE AULAS (SISTEMA CONSTRUTITVO CONCRETO-PVC) - LOCALIZADA NA RUA LUIZ PEDRO DA SILVA, S/N - LOTEAMENTO COLORADO, NO MUNICIPIO DE TORITAMA - PE.</t>
  </si>
  <si>
    <r>
      <t xml:space="preserve">Data do orçamento: </t>
    </r>
    <r>
      <rPr>
        <sz val="10"/>
        <rFont val="Arial"/>
        <family val="2"/>
      </rPr>
      <t>(ABRIL/2024)</t>
    </r>
  </si>
  <si>
    <t>QUADRO DE COMPOSIÇÕES DO BDI-NORMAL</t>
  </si>
  <si>
    <t>QUADRO DE COMPOSIÇÕES DO BDI-DIFERENCIAL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</si>
</sst>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R$ &quot;* #,##0.00_);_(&quot;R$ &quot;* \(#,##0.00\);_(&quot;R$ &quot;* \-??_);_(@_)"/>
    <numFmt numFmtId="165" formatCode="General;General"/>
    <numFmt numFmtId="166" formatCode="[$-F800]dddd\,\ mmmm\ dd\,\ yyyy"/>
    <numFmt numFmtId="167" formatCode="dd&quot; de &quot;mmmm&quot; de &quot;yyyy"/>
  </numFmts>
  <fonts count="22">
    <font>
      <sz val="11"/>
      <color theme="1"/>
      <name val="Aptos"/>
      <family val="2"/>
      <scheme val="minor"/>
    </font>
    <font>
      <sz val="11"/>
      <color theme="1"/>
      <name val="Aptos"/>
      <family val="2"/>
      <scheme val="minor"/>
    </font>
    <font>
      <sz val="10"/>
      <name val="Arial"/>
      <family val="2"/>
    </font>
    <font>
      <b/>
      <sz val="10"/>
      <name val="Arial"/>
      <family val="2"/>
    </font>
    <font>
      <b/>
      <sz val="12"/>
      <name val="Arial"/>
      <family val="2"/>
    </font>
    <font>
      <b/>
      <sz val="10"/>
      <color indexed="12"/>
      <name val="Arial"/>
      <family val="2"/>
    </font>
    <font>
      <sz val="9"/>
      <name val="Arial"/>
      <family val="2"/>
    </font>
    <font>
      <b/>
      <sz val="14"/>
      <name val="Arial"/>
      <family val="2"/>
    </font>
    <font>
      <b/>
      <sz val="8"/>
      <name val="Arial"/>
      <family val="2"/>
    </font>
    <font>
      <sz val="8"/>
      <name val="Arial"/>
      <family val="2"/>
    </font>
    <font>
      <sz val="10"/>
      <name val="Calibri"/>
      <family val="2"/>
    </font>
    <font>
      <sz val="8"/>
      <name val="Calibri"/>
      <family val="2"/>
    </font>
    <font>
      <b/>
      <sz val="11"/>
      <name val="Arial"/>
      <family val="2"/>
    </font>
    <font>
      <sz val="11"/>
      <name val="Arial"/>
      <family val="2"/>
    </font>
    <font>
      <b/>
      <sz val="12"/>
      <color indexed="10"/>
      <name val="Arial"/>
      <family val="2"/>
    </font>
    <font>
      <sz val="10"/>
      <color indexed="10"/>
      <name val="Arial"/>
      <family val="2"/>
    </font>
    <font>
      <i/>
      <sz val="12"/>
      <name val="Calibri"/>
      <family val="2"/>
    </font>
    <font>
      <i/>
      <u/>
      <sz val="12"/>
      <name val="Calibri"/>
      <family val="2"/>
    </font>
    <font>
      <u/>
      <sz val="10"/>
      <name val="Arial"/>
      <family val="2"/>
    </font>
    <font>
      <b/>
      <sz val="9"/>
      <color indexed="8"/>
      <name val="Tahoma"/>
      <family val="2"/>
    </font>
    <font>
      <sz val="9"/>
      <color indexed="8"/>
      <name val="Tahoma"/>
      <family val="2"/>
    </font>
    <font>
      <sz val="10"/>
      <color theme="1"/>
      <name val="Aptos"/>
      <family val="2"/>
      <scheme val="minor"/>
    </font>
  </fonts>
  <fills count="6">
    <fill>
      <patternFill patternType="none"/>
    </fill>
    <fill>
      <patternFill patternType="gray125"/>
    </fill>
    <fill>
      <patternFill patternType="solid">
        <fgColor indexed="43"/>
        <bgColor indexed="26"/>
      </patternFill>
    </fill>
    <fill>
      <patternFill patternType="solid">
        <fgColor indexed="31"/>
        <bgColor indexed="42"/>
      </patternFill>
    </fill>
    <fill>
      <patternFill patternType="solid">
        <fgColor indexed="22"/>
        <bgColor indexed="44"/>
      </patternFill>
    </fill>
    <fill>
      <patternFill patternType="solid">
        <fgColor theme="9" tint="0.79998168889431442"/>
        <bgColor indexed="64"/>
      </patternFill>
    </fill>
  </fills>
  <borders count="6">
    <border>
      <left/>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top style="thin">
        <color indexed="8"/>
      </top>
      <bottom/>
      <diagonal/>
    </border>
  </borders>
  <cellStyleXfs count="5">
    <xf numFmtId="0" fontId="0" fillId="0" borderId="0"/>
    <xf numFmtId="9" fontId="1" fillId="0" borderId="0" applyFont="0" applyFill="0" applyBorder="0" applyAlignment="0" applyProtection="0"/>
    <xf numFmtId="0" fontId="2" fillId="0" borderId="0"/>
    <xf numFmtId="0" fontId="6" fillId="0" borderId="0"/>
    <xf numFmtId="164" fontId="2" fillId="0" borderId="0" applyFill="0" applyBorder="0" applyAlignment="0" applyProtection="0"/>
  </cellStyleXfs>
  <cellXfs count="72">
    <xf numFmtId="0" fontId="0" fillId="0" borderId="0" xfId="0"/>
    <xf numFmtId="0" fontId="0" fillId="0" borderId="0" xfId="2" applyFont="1"/>
    <xf numFmtId="0" fontId="3" fillId="0" borderId="0" xfId="2" applyFont="1" applyAlignment="1">
      <alignment horizontal="center"/>
    </xf>
    <xf numFmtId="0" fontId="4" fillId="0" borderId="0" xfId="2" applyFont="1" applyAlignment="1">
      <alignment horizontal="center"/>
    </xf>
    <xf numFmtId="0" fontId="3" fillId="0" borderId="2" xfId="2" applyFont="1" applyBorder="1" applyAlignment="1">
      <alignment horizontal="center"/>
    </xf>
    <xf numFmtId="10" fontId="5" fillId="0" borderId="2" xfId="2" applyNumberFormat="1" applyFont="1" applyBorder="1" applyAlignment="1">
      <alignment horizontal="center"/>
    </xf>
    <xf numFmtId="0" fontId="8" fillId="0" borderId="0" xfId="2" applyFont="1" applyAlignment="1">
      <alignment vertical="center" wrapText="1"/>
    </xf>
    <xf numFmtId="0" fontId="9" fillId="0" borderId="0" xfId="0" applyFont="1" applyAlignment="1">
      <alignment vertical="center"/>
    </xf>
    <xf numFmtId="0" fontId="0" fillId="0" borderId="0" xfId="2" applyFont="1" applyAlignment="1">
      <alignment horizontal="left" vertical="top" wrapText="1"/>
    </xf>
    <xf numFmtId="0" fontId="3" fillId="0" borderId="0" xfId="2" applyFont="1"/>
    <xf numFmtId="0" fontId="3" fillId="0" borderId="2" xfId="2" applyFont="1" applyBorder="1" applyAlignment="1">
      <alignment horizontal="center" vertical="center" wrapText="1"/>
    </xf>
    <xf numFmtId="0" fontId="3" fillId="0" borderId="0" xfId="3" applyFont="1" applyAlignment="1">
      <alignment horizontal="left" vertical="top"/>
    </xf>
    <xf numFmtId="0" fontId="3" fillId="0" borderId="4" xfId="2" applyFont="1" applyBorder="1"/>
    <xf numFmtId="1" fontId="11" fillId="0" borderId="0" xfId="0" applyNumberFormat="1" applyFont="1" applyAlignment="1">
      <alignment horizontal="center" vertical="center"/>
    </xf>
    <xf numFmtId="0" fontId="13" fillId="0" borderId="2" xfId="2" applyFont="1" applyBorder="1" applyAlignment="1">
      <alignment horizontal="center" vertical="center"/>
    </xf>
    <xf numFmtId="10" fontId="13" fillId="2" borderId="2" xfId="2" applyNumberFormat="1" applyFont="1" applyFill="1" applyBorder="1" applyAlignment="1" applyProtection="1">
      <alignment horizontal="center" vertical="center"/>
      <protection locked="0"/>
    </xf>
    <xf numFmtId="10" fontId="13" fillId="0" borderId="2" xfId="2" applyNumberFormat="1" applyFont="1" applyBorder="1" applyAlignment="1">
      <alignment horizontal="center" vertical="center"/>
    </xf>
    <xf numFmtId="10" fontId="13" fillId="0" borderId="2" xfId="2" applyNumberFormat="1" applyFont="1" applyBorder="1" applyAlignment="1">
      <alignment horizontal="center" vertical="center" wrapText="1"/>
    </xf>
    <xf numFmtId="0" fontId="13" fillId="0" borderId="2" xfId="2" applyFont="1" applyBorder="1" applyAlignment="1">
      <alignment horizontal="center" vertical="center" wrapText="1"/>
    </xf>
    <xf numFmtId="0" fontId="13" fillId="4" borderId="2" xfId="2" applyFont="1" applyFill="1" applyBorder="1" applyAlignment="1">
      <alignment horizontal="center" vertical="center" wrapText="1"/>
    </xf>
    <xf numFmtId="10" fontId="12" fillId="4" borderId="2" xfId="2" applyNumberFormat="1" applyFont="1" applyFill="1" applyBorder="1" applyAlignment="1">
      <alignment horizontal="center" vertical="center"/>
    </xf>
    <xf numFmtId="0" fontId="14" fillId="0" borderId="0" xfId="2" applyFont="1" applyAlignment="1">
      <alignment horizontal="right" vertical="center"/>
    </xf>
    <xf numFmtId="0" fontId="0" fillId="0" borderId="0" xfId="2" applyFont="1" applyAlignment="1">
      <alignment horizontal="center" vertical="top"/>
    </xf>
    <xf numFmtId="0" fontId="16"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horizontal="center" vertical="top"/>
    </xf>
    <xf numFmtId="0" fontId="18" fillId="0" borderId="0" xfId="2" applyFont="1" applyAlignment="1">
      <alignment horizontal="center" vertical="top"/>
    </xf>
    <xf numFmtId="167" fontId="0" fillId="0" borderId="0" xfId="2" applyNumberFormat="1" applyFont="1"/>
    <xf numFmtId="0" fontId="3" fillId="0" borderId="5" xfId="2" applyFont="1" applyBorder="1" applyAlignment="1">
      <alignment horizontal="left"/>
    </xf>
    <xf numFmtId="0" fontId="0" fillId="0" borderId="5" xfId="2" applyFont="1" applyBorder="1"/>
    <xf numFmtId="0" fontId="13" fillId="0" borderId="0" xfId="2" applyFont="1"/>
    <xf numFmtId="0" fontId="0" fillId="0" borderId="0" xfId="2" applyFont="1" applyAlignment="1">
      <alignment vertical="top"/>
    </xf>
    <xf numFmtId="165" fontId="0" fillId="0" borderId="0" xfId="2" applyNumberFormat="1" applyFont="1"/>
    <xf numFmtId="165" fontId="0" fillId="0" borderId="0" xfId="2" applyNumberFormat="1" applyFont="1" applyAlignment="1">
      <alignment vertical="top"/>
    </xf>
    <xf numFmtId="0" fontId="3" fillId="0" borderId="0" xfId="2" applyFont="1" applyAlignment="1">
      <alignment vertical="center" wrapText="1"/>
    </xf>
    <xf numFmtId="0" fontId="2" fillId="0" borderId="0" xfId="0" applyFont="1" applyAlignment="1">
      <alignment vertical="center"/>
    </xf>
    <xf numFmtId="0" fontId="21" fillId="0" borderId="0" xfId="2" applyFont="1" applyAlignment="1">
      <alignment horizontal="left" vertical="top" wrapText="1"/>
    </xf>
    <xf numFmtId="10" fontId="3" fillId="0" borderId="0" xfId="1" applyNumberFormat="1" applyFont="1" applyFill="1" applyBorder="1" applyAlignment="1">
      <alignment horizontal="left" vertical="center"/>
    </xf>
    <xf numFmtId="0" fontId="7" fillId="5" borderId="0" xfId="2" applyFont="1" applyFill="1" applyAlignment="1">
      <alignment horizontal="center" vertical="center" wrapText="1"/>
    </xf>
    <xf numFmtId="0" fontId="10" fillId="0" borderId="0" xfId="0" applyFont="1" applyAlignment="1">
      <alignment horizontal="center" textRotation="90"/>
    </xf>
    <xf numFmtId="0" fontId="3" fillId="0" borderId="0" xfId="3" applyFont="1" applyAlignment="1">
      <alignment horizontal="left" vertical="top"/>
    </xf>
    <xf numFmtId="0" fontId="6" fillId="0" borderId="0" xfId="4" applyNumberFormat="1" applyFont="1" applyFill="1" applyBorder="1" applyAlignment="1" applyProtection="1">
      <alignment horizontal="left" wrapText="1"/>
    </xf>
    <xf numFmtId="0" fontId="6" fillId="0" borderId="2" xfId="2" applyFont="1" applyBorder="1" applyAlignment="1">
      <alignment horizontal="left" wrapText="1"/>
    </xf>
    <xf numFmtId="10" fontId="6" fillId="2" borderId="2" xfId="2" applyNumberFormat="1" applyFont="1" applyFill="1" applyBorder="1" applyAlignment="1" applyProtection="1">
      <alignment horizontal="center"/>
      <protection locked="0"/>
    </xf>
    <xf numFmtId="0" fontId="0" fillId="0" borderId="1" xfId="0" applyBorder="1" applyAlignment="1">
      <alignment horizontal="center"/>
    </xf>
    <xf numFmtId="0" fontId="3" fillId="0" borderId="3" xfId="0" applyFont="1" applyBorder="1" applyAlignment="1">
      <alignment horizontal="center"/>
    </xf>
    <xf numFmtId="0" fontId="3" fillId="0" borderId="1" xfId="3" applyFont="1" applyBorder="1" applyAlignment="1">
      <alignment horizontal="left" vertical="top"/>
    </xf>
    <xf numFmtId="0" fontId="0" fillId="0" borderId="1" xfId="2" applyFont="1" applyBorder="1" applyAlignment="1">
      <alignment horizontal="left" vertical="top" wrapText="1"/>
    </xf>
    <xf numFmtId="0" fontId="3" fillId="0" borderId="2" xfId="2" applyFont="1" applyBorder="1" applyAlignment="1">
      <alignment horizontal="center" vertical="center"/>
    </xf>
    <xf numFmtId="0" fontId="0" fillId="0" borderId="2" xfId="2" applyFont="1" applyBorder="1" applyAlignment="1">
      <alignment horizontal="center" vertical="center" wrapText="1"/>
    </xf>
    <xf numFmtId="4" fontId="12" fillId="0" borderId="2" xfId="2" applyNumberFormat="1" applyFont="1" applyBorder="1" applyAlignment="1">
      <alignment horizontal="center" vertical="center"/>
    </xf>
    <xf numFmtId="0" fontId="6" fillId="0" borderId="2" xfId="2" applyFont="1" applyBorder="1" applyAlignment="1">
      <alignment horizontal="left"/>
    </xf>
    <xf numFmtId="0" fontId="4" fillId="5" borderId="2" xfId="2" applyFont="1" applyFill="1" applyBorder="1" applyAlignment="1">
      <alignment horizontal="center"/>
    </xf>
    <xf numFmtId="164" fontId="6" fillId="3" borderId="3" xfId="4" applyFont="1" applyFill="1" applyBorder="1" applyAlignment="1" applyProtection="1">
      <alignment horizontal="left"/>
      <protection locked="0"/>
    </xf>
    <xf numFmtId="0" fontId="12" fillId="0" borderId="2" xfId="2" applyFont="1" applyBorder="1" applyAlignment="1">
      <alignment horizontal="center" vertical="center"/>
    </xf>
    <xf numFmtId="4" fontId="12" fillId="0" borderId="2" xfId="2" applyNumberFormat="1" applyFont="1" applyBorder="1" applyAlignment="1">
      <alignment horizontal="center" vertical="center" wrapText="1"/>
    </xf>
    <xf numFmtId="0" fontId="13" fillId="4" borderId="2" xfId="2" applyFont="1" applyFill="1" applyBorder="1" applyAlignment="1">
      <alignment horizontal="center" vertical="center" wrapText="1"/>
    </xf>
    <xf numFmtId="0" fontId="15" fillId="0" borderId="0" xfId="2" applyFont="1" applyAlignment="1">
      <alignment horizontal="left" vertical="center" indent="1"/>
    </xf>
    <xf numFmtId="0" fontId="6" fillId="0" borderId="2" xfId="2" applyFont="1" applyBorder="1" applyAlignment="1">
      <alignment horizontal="left" vertical="center" wrapText="1"/>
    </xf>
    <xf numFmtId="49" fontId="0" fillId="2" borderId="2" xfId="2" applyNumberFormat="1" applyFont="1" applyFill="1" applyBorder="1" applyAlignment="1" applyProtection="1">
      <alignment horizontal="left" vertical="top" wrapText="1"/>
      <protection locked="0"/>
    </xf>
    <xf numFmtId="165" fontId="0" fillId="0" borderId="4" xfId="2" applyNumberFormat="1" applyFont="1" applyBorder="1" applyAlignment="1">
      <alignment horizontal="left"/>
    </xf>
    <xf numFmtId="166" fontId="0" fillId="0" borderId="4" xfId="2" applyNumberFormat="1" applyFont="1" applyBorder="1" applyAlignment="1">
      <alignment horizontal="left"/>
    </xf>
    <xf numFmtId="0" fontId="3" fillId="0" borderId="0" xfId="2" applyFont="1" applyAlignment="1">
      <alignment horizontal="left" vertical="center"/>
    </xf>
    <xf numFmtId="0" fontId="12" fillId="0" borderId="0" xfId="2" applyFont="1" applyAlignment="1">
      <alignment horizontal="left" vertical="center"/>
    </xf>
    <xf numFmtId="0" fontId="0" fillId="0" borderId="0" xfId="2" applyFont="1" applyAlignment="1">
      <alignment horizontal="center" vertical="center"/>
    </xf>
    <xf numFmtId="0" fontId="16" fillId="0" borderId="0" xfId="0" applyFont="1" applyAlignment="1">
      <alignment horizontal="right" vertical="center"/>
    </xf>
    <xf numFmtId="0" fontId="17" fillId="0" borderId="0" xfId="0" applyFont="1" applyAlignment="1">
      <alignment horizontal="center"/>
    </xf>
    <xf numFmtId="0" fontId="16" fillId="0" borderId="0" xfId="0" applyFont="1" applyAlignment="1">
      <alignment horizontal="left" vertical="center"/>
    </xf>
    <xf numFmtId="0" fontId="16" fillId="0" borderId="0" xfId="0" applyFont="1" applyAlignment="1">
      <alignment horizontal="center" vertical="top"/>
    </xf>
    <xf numFmtId="0" fontId="0" fillId="0" borderId="5" xfId="2" applyFont="1" applyBorder="1" applyAlignment="1">
      <alignment horizontal="left" vertical="center"/>
    </xf>
    <xf numFmtId="0" fontId="4" fillId="0" borderId="2" xfId="2" applyFont="1" applyBorder="1" applyAlignment="1">
      <alignment horizontal="center"/>
    </xf>
    <xf numFmtId="0" fontId="3" fillId="0" borderId="0" xfId="2" applyFont="1" applyAlignment="1">
      <alignment horizontal="left" vertical="center" wrapText="1"/>
    </xf>
  </cellXfs>
  <cellStyles count="5">
    <cellStyle name="Moeda_Composicao BDI v2.1" xfId="4" xr:uid="{FC70E469-5861-4384-B6AC-EAADCF14FD4B}"/>
    <cellStyle name="Normal" xfId="0" builtinId="0"/>
    <cellStyle name="Normal 2" xfId="2" xr:uid="{055E92D3-3A78-4E81-ACBB-A7CDC62FCC26}"/>
    <cellStyle name="Normal_FICHA DE VERIFICAÇÃO PRELIMINAR - Plano R" xfId="3" xr:uid="{183CA5CE-AA9B-43B5-8FEF-2C67ED1602FE}"/>
    <cellStyle name="Porcentagem" xfId="1" builtinId="5"/>
  </cellStyles>
  <dxfs count="6">
    <dxf>
      <font>
        <b val="0"/>
        <condense val="0"/>
        <extend val="0"/>
        <color indexed="17"/>
      </font>
      <border>
        <left style="thin">
          <color indexed="8"/>
        </left>
        <right style="thin">
          <color indexed="8"/>
        </right>
        <top style="thin">
          <color indexed="8"/>
        </top>
        <bottom style="thin">
          <color indexed="8"/>
        </bottom>
      </border>
    </dxf>
    <dxf>
      <font>
        <b val="0"/>
        <condense val="0"/>
        <extend val="0"/>
        <color indexed="10"/>
      </font>
      <border>
        <left style="thin">
          <color indexed="8"/>
        </left>
        <right style="thin">
          <color indexed="8"/>
        </right>
        <top style="thin">
          <color indexed="8"/>
        </top>
        <bottom style="thin">
          <color indexed="8"/>
        </bottom>
      </border>
    </dxf>
    <dxf>
      <font>
        <b/>
        <i val="0"/>
        <condense val="0"/>
        <extend val="0"/>
      </font>
    </dxf>
    <dxf>
      <font>
        <b/>
        <i val="0"/>
        <condense val="0"/>
        <extend val="0"/>
      </font>
    </dxf>
    <dxf>
      <font>
        <b/>
        <i val="0"/>
        <condense val="0"/>
        <extend val="0"/>
        <color indexed="9"/>
      </font>
      <fill>
        <patternFill patternType="none">
          <fgColor indexed="64"/>
          <bgColor indexed="65"/>
        </patternFill>
      </fill>
      <border>
        <left/>
        <right/>
        <top style="thin">
          <color indexed="64"/>
        </top>
        <bottom/>
      </border>
    </dxf>
    <dxf>
      <font>
        <b/>
        <i val="0"/>
        <condense val="0"/>
        <extend val="0"/>
        <color indexed="9"/>
      </font>
      <fill>
        <patternFill patternType="none">
          <fgColor indexed="64"/>
          <bgColor indexed="65"/>
        </patternFill>
      </fill>
      <border>
        <left/>
        <right/>
        <top style="thin">
          <color indexed="64"/>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eildo%20JR\Desktop\PREFEITURA%20%20STA%20CRUZ\PLANILHA_MULTIPLA_V3_05\PLANILHA_MULTIPLA_V3_05\PLANILHA%20M&#218;LTIPLA%20V3.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Luiz%20Augusto\TORITAMA\SINAPI%20-%202018\PLANILHA_MULTIPLA_V3_02\PLANILHA%20M&#218;LTIPLA%20V3.0.2_02-201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ssis\OneDrive\Documentos\2022%20-%20CARLOS\planilha-multipla-v3-05\planilha-multipla-v3-05\PLANILHA%20M&#218;LTIPLA%20V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 val="ANEXO-1_CÁLCULOS - PVC"/>
      <sheetName val="ANEXO-1_CÁLCULOS - ALVENARIA"/>
      <sheetName val="ANEXO-2_BDI-DESONERADO-D"/>
      <sheetName val="ANEXO-2_BDI-DESONERADO-N"/>
      <sheetName val="ANEXO-3_COMPOSIÇÕES"/>
      <sheetName val="ANEXO-4_PESQ. PREÇOS (PVC)"/>
      <sheetName val="ANEXO-5_ORÇAMENTO"/>
      <sheetName val="ANEXO-5_ORÇ-BÁSICO"/>
      <sheetName val="BDI-NÃO DESONERADO"/>
      <sheetName val="ANEXO-6_CRONOGRAMA"/>
      <sheetName val="ANEXO-7_ENC. SOCIAIS"/>
      <sheetName val="Plan1"/>
      <sheetName val="ANEXO-8_ITENS DE RELEVÂNCIA"/>
    </sheetNames>
    <sheetDataSet>
      <sheetData sheetId="0" refreshError="1"/>
      <sheetData sheetId="1" refreshError="1">
        <row r="18">
          <cell r="F18" t="str">
            <v>DESONERADO</v>
          </cell>
        </row>
        <row r="25">
          <cell r="F25">
            <v>44392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 val="ANEXO-1_CÁLCULOS - PVC"/>
      <sheetName val="ANEXO-1_CÁLCULOS - ALVENARIA"/>
      <sheetName val="ANEXO-2_BDI-DESONERADO-D"/>
      <sheetName val="ANEXO-2_BDI-DESONERADO-N"/>
      <sheetName val="ANEXO-3_COMPOSIÇÕES"/>
      <sheetName val="ANEXO-4_PESQ. PREÇOS (PVC)"/>
      <sheetName val="ANEXO-5_ORÇAMENTO"/>
      <sheetName val="ANEXO-5_ORÇ-BÁSICO"/>
      <sheetName val="BDI-NÃO DESONERADO"/>
      <sheetName val="ANEXO-6_CRONOGRAMA"/>
      <sheetName val="ANEXO-7_ENC. SOCIAIS"/>
      <sheetName val="Plan1"/>
      <sheetName val="ANEXO-8_ITENS DE RELEVÂNCIA"/>
    </sheetNames>
    <sheetDataSet>
      <sheetData sheetId="0" refreshError="1"/>
      <sheetData sheetId="1" refreshError="1">
        <row r="5">
          <cell r="F5" t="str">
            <v>PREFEITURA MUNICIPAL DE TORITAMA</v>
          </cell>
        </row>
        <row r="6">
          <cell r="F6" t="str">
            <v>TORITAMA/PERNAMBUCO</v>
          </cell>
        </row>
        <row r="16">
          <cell r="F16" t="str">
            <v>CONSTRUÇÃO DE UMA ESCOLA COM 10 SALAS - SISTEMA CONSTRUTIVO CONTINUO</v>
          </cell>
        </row>
        <row r="17">
          <cell r="F17" t="str">
            <v>CONSTRUÇÃO DE UMA ESCOLA COM 10 SALAS</v>
          </cell>
        </row>
      </sheetData>
      <sheetData sheetId="2" refreshError="1"/>
      <sheetData sheetId="3" refreshError="1">
        <row r="138">
          <cell r="A138" t="str">
            <v>(SELECIONAR)</v>
          </cell>
        </row>
        <row r="139">
          <cell r="A139" t="str">
            <v>Construção e Reforma de Edifícios</v>
          </cell>
        </row>
        <row r="140">
          <cell r="A140" t="str">
            <v>Construção de Praças Urbanas, Rodovias, Ferrovias e recapeamento e pavimentação de vias urbanas</v>
          </cell>
        </row>
        <row r="141">
          <cell r="A141" t="str">
            <v>Construção de Redes de Abastecimento de Água, Coleta de Esgoto</v>
          </cell>
        </row>
        <row r="142">
          <cell r="A142" t="str">
            <v>Construção e Manutenção de Estações e Redes de Distribuição de Energia Elétrica</v>
          </cell>
        </row>
        <row r="143">
          <cell r="A143" t="str">
            <v>Obras Portuárias, Marítimas e Fluviais</v>
          </cell>
        </row>
        <row r="144">
          <cell r="A144" t="str">
            <v>Fornecimento de Materiais e Equipamentos (aquisição indireta - em conjunto com licitação de obras)</v>
          </cell>
        </row>
        <row r="145">
          <cell r="A145" t="str">
            <v>Fornecimento de Materiais e Equipamentos (aquisição direta)</v>
          </cell>
        </row>
        <row r="146">
          <cell r="A146" t="str">
            <v>Estudos e Projetos, Planos e Gerenciamento e outros correlatos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2E9CB8"/>
      </a:accent2>
      <a:accent3>
        <a:srgbClr val="E97132"/>
      </a:accent3>
      <a:accent4>
        <a:srgbClr val="196B24"/>
      </a:accent4>
      <a:accent5>
        <a:srgbClr val="4EA72E"/>
      </a:accent5>
      <a:accent6>
        <a:srgbClr val="C80724"/>
      </a:accent6>
      <a:hlink>
        <a:srgbClr val="518B9B"/>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EE40-0DC6-45F0-B4B3-E20EEFBF4EA4}">
  <dimension ref="A1:Z281"/>
  <sheetViews>
    <sheetView tabSelected="1" topLeftCell="J161" workbookViewId="0">
      <selection activeCell="AA178" sqref="AA178"/>
    </sheetView>
  </sheetViews>
  <sheetFormatPr defaultRowHeight="13.8"/>
  <cols>
    <col min="1" max="4" width="5.69921875" style="1" hidden="1" customWidth="1"/>
    <col min="5" max="5" width="11.296875" style="1" hidden="1" customWidth="1"/>
    <col min="6" max="6" width="11.3984375" style="1" hidden="1" customWidth="1"/>
    <col min="7" max="7" width="11.8984375" style="1" hidden="1" customWidth="1"/>
    <col min="8" max="8" width="10.69921875" hidden="1" customWidth="1"/>
    <col min="9" max="9" width="3.69921875" hidden="1" customWidth="1"/>
    <col min="10" max="15" width="10.69921875" style="1" customWidth="1"/>
    <col min="16" max="16" width="12.8984375" style="1" customWidth="1"/>
    <col min="17" max="19" width="10.69921875" style="1" customWidth="1"/>
    <col min="21" max="26" width="0" hidden="1" customWidth="1"/>
    <col min="257" max="263" width="0" hidden="1" customWidth="1"/>
    <col min="264" max="264" width="10.69921875" customWidth="1"/>
    <col min="265" max="265" width="3.69921875" customWidth="1"/>
    <col min="266" max="271" width="10.69921875" customWidth="1"/>
    <col min="272" max="272" width="12.8984375" customWidth="1"/>
    <col min="273" max="275" width="10.69921875" customWidth="1"/>
    <col min="513" max="519" width="0" hidden="1" customWidth="1"/>
    <col min="520" max="520" width="10.69921875" customWidth="1"/>
    <col min="521" max="521" width="3.69921875" customWidth="1"/>
    <col min="522" max="527" width="10.69921875" customWidth="1"/>
    <col min="528" max="528" width="12.8984375" customWidth="1"/>
    <col min="529" max="531" width="10.69921875" customWidth="1"/>
    <col min="769" max="775" width="0" hidden="1" customWidth="1"/>
    <col min="776" max="776" width="10.69921875" customWidth="1"/>
    <col min="777" max="777" width="3.69921875" customWidth="1"/>
    <col min="778" max="783" width="10.69921875" customWidth="1"/>
    <col min="784" max="784" width="12.8984375" customWidth="1"/>
    <col min="785" max="787" width="10.69921875" customWidth="1"/>
    <col min="1025" max="1031" width="0" hidden="1" customWidth="1"/>
    <col min="1032" max="1032" width="10.69921875" customWidth="1"/>
    <col min="1033" max="1033" width="3.69921875" customWidth="1"/>
    <col min="1034" max="1039" width="10.69921875" customWidth="1"/>
    <col min="1040" max="1040" width="12.8984375" customWidth="1"/>
    <col min="1041" max="1043" width="10.69921875" customWidth="1"/>
    <col min="1281" max="1287" width="0" hidden="1" customWidth="1"/>
    <col min="1288" max="1288" width="10.69921875" customWidth="1"/>
    <col min="1289" max="1289" width="3.69921875" customWidth="1"/>
    <col min="1290" max="1295" width="10.69921875" customWidth="1"/>
    <col min="1296" max="1296" width="12.8984375" customWidth="1"/>
    <col min="1297" max="1299" width="10.69921875" customWidth="1"/>
    <col min="1537" max="1543" width="0" hidden="1" customWidth="1"/>
    <col min="1544" max="1544" width="10.69921875" customWidth="1"/>
    <col min="1545" max="1545" width="3.69921875" customWidth="1"/>
    <col min="1546" max="1551" width="10.69921875" customWidth="1"/>
    <col min="1552" max="1552" width="12.8984375" customWidth="1"/>
    <col min="1553" max="1555" width="10.69921875" customWidth="1"/>
    <col min="1793" max="1799" width="0" hidden="1" customWidth="1"/>
    <col min="1800" max="1800" width="10.69921875" customWidth="1"/>
    <col min="1801" max="1801" width="3.69921875" customWidth="1"/>
    <col min="1802" max="1807" width="10.69921875" customWidth="1"/>
    <col min="1808" max="1808" width="12.8984375" customWidth="1"/>
    <col min="1809" max="1811" width="10.69921875" customWidth="1"/>
    <col min="2049" max="2055" width="0" hidden="1" customWidth="1"/>
    <col min="2056" max="2056" width="10.69921875" customWidth="1"/>
    <col min="2057" max="2057" width="3.69921875" customWidth="1"/>
    <col min="2058" max="2063" width="10.69921875" customWidth="1"/>
    <col min="2064" max="2064" width="12.8984375" customWidth="1"/>
    <col min="2065" max="2067" width="10.69921875" customWidth="1"/>
    <col min="2305" max="2311" width="0" hidden="1" customWidth="1"/>
    <col min="2312" max="2312" width="10.69921875" customWidth="1"/>
    <col min="2313" max="2313" width="3.69921875" customWidth="1"/>
    <col min="2314" max="2319" width="10.69921875" customWidth="1"/>
    <col min="2320" max="2320" width="12.8984375" customWidth="1"/>
    <col min="2321" max="2323" width="10.69921875" customWidth="1"/>
    <col min="2561" max="2567" width="0" hidden="1" customWidth="1"/>
    <col min="2568" max="2568" width="10.69921875" customWidth="1"/>
    <col min="2569" max="2569" width="3.69921875" customWidth="1"/>
    <col min="2570" max="2575" width="10.69921875" customWidth="1"/>
    <col min="2576" max="2576" width="12.8984375" customWidth="1"/>
    <col min="2577" max="2579" width="10.69921875" customWidth="1"/>
    <col min="2817" max="2823" width="0" hidden="1" customWidth="1"/>
    <col min="2824" max="2824" width="10.69921875" customWidth="1"/>
    <col min="2825" max="2825" width="3.69921875" customWidth="1"/>
    <col min="2826" max="2831" width="10.69921875" customWidth="1"/>
    <col min="2832" max="2832" width="12.8984375" customWidth="1"/>
    <col min="2833" max="2835" width="10.69921875" customWidth="1"/>
    <col min="3073" max="3079" width="0" hidden="1" customWidth="1"/>
    <col min="3080" max="3080" width="10.69921875" customWidth="1"/>
    <col min="3081" max="3081" width="3.69921875" customWidth="1"/>
    <col min="3082" max="3087" width="10.69921875" customWidth="1"/>
    <col min="3088" max="3088" width="12.8984375" customWidth="1"/>
    <col min="3089" max="3091" width="10.69921875" customWidth="1"/>
    <col min="3329" max="3335" width="0" hidden="1" customWidth="1"/>
    <col min="3336" max="3336" width="10.69921875" customWidth="1"/>
    <col min="3337" max="3337" width="3.69921875" customWidth="1"/>
    <col min="3338" max="3343" width="10.69921875" customWidth="1"/>
    <col min="3344" max="3344" width="12.8984375" customWidth="1"/>
    <col min="3345" max="3347" width="10.69921875" customWidth="1"/>
    <col min="3585" max="3591" width="0" hidden="1" customWidth="1"/>
    <col min="3592" max="3592" width="10.69921875" customWidth="1"/>
    <col min="3593" max="3593" width="3.69921875" customWidth="1"/>
    <col min="3594" max="3599" width="10.69921875" customWidth="1"/>
    <col min="3600" max="3600" width="12.8984375" customWidth="1"/>
    <col min="3601" max="3603" width="10.69921875" customWidth="1"/>
    <col min="3841" max="3847" width="0" hidden="1" customWidth="1"/>
    <col min="3848" max="3848" width="10.69921875" customWidth="1"/>
    <col min="3849" max="3849" width="3.69921875" customWidth="1"/>
    <col min="3850" max="3855" width="10.69921875" customWidth="1"/>
    <col min="3856" max="3856" width="12.8984375" customWidth="1"/>
    <col min="3857" max="3859" width="10.69921875" customWidth="1"/>
    <col min="4097" max="4103" width="0" hidden="1" customWidth="1"/>
    <col min="4104" max="4104" width="10.69921875" customWidth="1"/>
    <col min="4105" max="4105" width="3.69921875" customWidth="1"/>
    <col min="4106" max="4111" width="10.69921875" customWidth="1"/>
    <col min="4112" max="4112" width="12.8984375" customWidth="1"/>
    <col min="4113" max="4115" width="10.69921875" customWidth="1"/>
    <col min="4353" max="4359" width="0" hidden="1" customWidth="1"/>
    <col min="4360" max="4360" width="10.69921875" customWidth="1"/>
    <col min="4361" max="4361" width="3.69921875" customWidth="1"/>
    <col min="4362" max="4367" width="10.69921875" customWidth="1"/>
    <col min="4368" max="4368" width="12.8984375" customWidth="1"/>
    <col min="4369" max="4371" width="10.69921875" customWidth="1"/>
    <col min="4609" max="4615" width="0" hidden="1" customWidth="1"/>
    <col min="4616" max="4616" width="10.69921875" customWidth="1"/>
    <col min="4617" max="4617" width="3.69921875" customWidth="1"/>
    <col min="4618" max="4623" width="10.69921875" customWidth="1"/>
    <col min="4624" max="4624" width="12.8984375" customWidth="1"/>
    <col min="4625" max="4627" width="10.69921875" customWidth="1"/>
    <col min="4865" max="4871" width="0" hidden="1" customWidth="1"/>
    <col min="4872" max="4872" width="10.69921875" customWidth="1"/>
    <col min="4873" max="4873" width="3.69921875" customWidth="1"/>
    <col min="4874" max="4879" width="10.69921875" customWidth="1"/>
    <col min="4880" max="4880" width="12.8984375" customWidth="1"/>
    <col min="4881" max="4883" width="10.69921875" customWidth="1"/>
    <col min="5121" max="5127" width="0" hidden="1" customWidth="1"/>
    <col min="5128" max="5128" width="10.69921875" customWidth="1"/>
    <col min="5129" max="5129" width="3.69921875" customWidth="1"/>
    <col min="5130" max="5135" width="10.69921875" customWidth="1"/>
    <col min="5136" max="5136" width="12.8984375" customWidth="1"/>
    <col min="5137" max="5139" width="10.69921875" customWidth="1"/>
    <col min="5377" max="5383" width="0" hidden="1" customWidth="1"/>
    <col min="5384" max="5384" width="10.69921875" customWidth="1"/>
    <col min="5385" max="5385" width="3.69921875" customWidth="1"/>
    <col min="5386" max="5391" width="10.69921875" customWidth="1"/>
    <col min="5392" max="5392" width="12.8984375" customWidth="1"/>
    <col min="5393" max="5395" width="10.69921875" customWidth="1"/>
    <col min="5633" max="5639" width="0" hidden="1" customWidth="1"/>
    <col min="5640" max="5640" width="10.69921875" customWidth="1"/>
    <col min="5641" max="5641" width="3.69921875" customWidth="1"/>
    <col min="5642" max="5647" width="10.69921875" customWidth="1"/>
    <col min="5648" max="5648" width="12.8984375" customWidth="1"/>
    <col min="5649" max="5651" width="10.69921875" customWidth="1"/>
    <col min="5889" max="5895" width="0" hidden="1" customWidth="1"/>
    <col min="5896" max="5896" width="10.69921875" customWidth="1"/>
    <col min="5897" max="5897" width="3.69921875" customWidth="1"/>
    <col min="5898" max="5903" width="10.69921875" customWidth="1"/>
    <col min="5904" max="5904" width="12.8984375" customWidth="1"/>
    <col min="5905" max="5907" width="10.69921875" customWidth="1"/>
    <col min="6145" max="6151" width="0" hidden="1" customWidth="1"/>
    <col min="6152" max="6152" width="10.69921875" customWidth="1"/>
    <col min="6153" max="6153" width="3.69921875" customWidth="1"/>
    <col min="6154" max="6159" width="10.69921875" customWidth="1"/>
    <col min="6160" max="6160" width="12.8984375" customWidth="1"/>
    <col min="6161" max="6163" width="10.69921875" customWidth="1"/>
    <col min="6401" max="6407" width="0" hidden="1" customWidth="1"/>
    <col min="6408" max="6408" width="10.69921875" customWidth="1"/>
    <col min="6409" max="6409" width="3.69921875" customWidth="1"/>
    <col min="6410" max="6415" width="10.69921875" customWidth="1"/>
    <col min="6416" max="6416" width="12.8984375" customWidth="1"/>
    <col min="6417" max="6419" width="10.69921875" customWidth="1"/>
    <col min="6657" max="6663" width="0" hidden="1" customWidth="1"/>
    <col min="6664" max="6664" width="10.69921875" customWidth="1"/>
    <col min="6665" max="6665" width="3.69921875" customWidth="1"/>
    <col min="6666" max="6671" width="10.69921875" customWidth="1"/>
    <col min="6672" max="6672" width="12.8984375" customWidth="1"/>
    <col min="6673" max="6675" width="10.69921875" customWidth="1"/>
    <col min="6913" max="6919" width="0" hidden="1" customWidth="1"/>
    <col min="6920" max="6920" width="10.69921875" customWidth="1"/>
    <col min="6921" max="6921" width="3.69921875" customWidth="1"/>
    <col min="6922" max="6927" width="10.69921875" customWidth="1"/>
    <col min="6928" max="6928" width="12.8984375" customWidth="1"/>
    <col min="6929" max="6931" width="10.69921875" customWidth="1"/>
    <col min="7169" max="7175" width="0" hidden="1" customWidth="1"/>
    <col min="7176" max="7176" width="10.69921875" customWidth="1"/>
    <col min="7177" max="7177" width="3.69921875" customWidth="1"/>
    <col min="7178" max="7183" width="10.69921875" customWidth="1"/>
    <col min="7184" max="7184" width="12.8984375" customWidth="1"/>
    <col min="7185" max="7187" width="10.69921875" customWidth="1"/>
    <col min="7425" max="7431" width="0" hidden="1" customWidth="1"/>
    <col min="7432" max="7432" width="10.69921875" customWidth="1"/>
    <col min="7433" max="7433" width="3.69921875" customWidth="1"/>
    <col min="7434" max="7439" width="10.69921875" customWidth="1"/>
    <col min="7440" max="7440" width="12.8984375" customWidth="1"/>
    <col min="7441" max="7443" width="10.69921875" customWidth="1"/>
    <col min="7681" max="7687" width="0" hidden="1" customWidth="1"/>
    <col min="7688" max="7688" width="10.69921875" customWidth="1"/>
    <col min="7689" max="7689" width="3.69921875" customWidth="1"/>
    <col min="7690" max="7695" width="10.69921875" customWidth="1"/>
    <col min="7696" max="7696" width="12.8984375" customWidth="1"/>
    <col min="7697" max="7699" width="10.69921875" customWidth="1"/>
    <col min="7937" max="7943" width="0" hidden="1" customWidth="1"/>
    <col min="7944" max="7944" width="10.69921875" customWidth="1"/>
    <col min="7945" max="7945" width="3.69921875" customWidth="1"/>
    <col min="7946" max="7951" width="10.69921875" customWidth="1"/>
    <col min="7952" max="7952" width="12.8984375" customWidth="1"/>
    <col min="7953" max="7955" width="10.69921875" customWidth="1"/>
    <col min="8193" max="8199" width="0" hidden="1" customWidth="1"/>
    <col min="8200" max="8200" width="10.69921875" customWidth="1"/>
    <col min="8201" max="8201" width="3.69921875" customWidth="1"/>
    <col min="8202" max="8207" width="10.69921875" customWidth="1"/>
    <col min="8208" max="8208" width="12.8984375" customWidth="1"/>
    <col min="8209" max="8211" width="10.69921875" customWidth="1"/>
    <col min="8449" max="8455" width="0" hidden="1" customWidth="1"/>
    <col min="8456" max="8456" width="10.69921875" customWidth="1"/>
    <col min="8457" max="8457" width="3.69921875" customWidth="1"/>
    <col min="8458" max="8463" width="10.69921875" customWidth="1"/>
    <col min="8464" max="8464" width="12.8984375" customWidth="1"/>
    <col min="8465" max="8467" width="10.69921875" customWidth="1"/>
    <col min="8705" max="8711" width="0" hidden="1" customWidth="1"/>
    <col min="8712" max="8712" width="10.69921875" customWidth="1"/>
    <col min="8713" max="8713" width="3.69921875" customWidth="1"/>
    <col min="8714" max="8719" width="10.69921875" customWidth="1"/>
    <col min="8720" max="8720" width="12.8984375" customWidth="1"/>
    <col min="8721" max="8723" width="10.69921875" customWidth="1"/>
    <col min="8961" max="8967" width="0" hidden="1" customWidth="1"/>
    <col min="8968" max="8968" width="10.69921875" customWidth="1"/>
    <col min="8969" max="8969" width="3.69921875" customWidth="1"/>
    <col min="8970" max="8975" width="10.69921875" customWidth="1"/>
    <col min="8976" max="8976" width="12.8984375" customWidth="1"/>
    <col min="8977" max="8979" width="10.69921875" customWidth="1"/>
    <col min="9217" max="9223" width="0" hidden="1" customWidth="1"/>
    <col min="9224" max="9224" width="10.69921875" customWidth="1"/>
    <col min="9225" max="9225" width="3.69921875" customWidth="1"/>
    <col min="9226" max="9231" width="10.69921875" customWidth="1"/>
    <col min="9232" max="9232" width="12.8984375" customWidth="1"/>
    <col min="9233" max="9235" width="10.69921875" customWidth="1"/>
    <col min="9473" max="9479" width="0" hidden="1" customWidth="1"/>
    <col min="9480" max="9480" width="10.69921875" customWidth="1"/>
    <col min="9481" max="9481" width="3.69921875" customWidth="1"/>
    <col min="9482" max="9487" width="10.69921875" customWidth="1"/>
    <col min="9488" max="9488" width="12.8984375" customWidth="1"/>
    <col min="9489" max="9491" width="10.69921875" customWidth="1"/>
    <col min="9729" max="9735" width="0" hidden="1" customWidth="1"/>
    <col min="9736" max="9736" width="10.69921875" customWidth="1"/>
    <col min="9737" max="9737" width="3.69921875" customWidth="1"/>
    <col min="9738" max="9743" width="10.69921875" customWidth="1"/>
    <col min="9744" max="9744" width="12.8984375" customWidth="1"/>
    <col min="9745" max="9747" width="10.69921875" customWidth="1"/>
    <col min="9985" max="9991" width="0" hidden="1" customWidth="1"/>
    <col min="9992" max="9992" width="10.69921875" customWidth="1"/>
    <col min="9993" max="9993" width="3.69921875" customWidth="1"/>
    <col min="9994" max="9999" width="10.69921875" customWidth="1"/>
    <col min="10000" max="10000" width="12.8984375" customWidth="1"/>
    <col min="10001" max="10003" width="10.69921875" customWidth="1"/>
    <col min="10241" max="10247" width="0" hidden="1" customWidth="1"/>
    <col min="10248" max="10248" width="10.69921875" customWidth="1"/>
    <col min="10249" max="10249" width="3.69921875" customWidth="1"/>
    <col min="10250" max="10255" width="10.69921875" customWidth="1"/>
    <col min="10256" max="10256" width="12.8984375" customWidth="1"/>
    <col min="10257" max="10259" width="10.69921875" customWidth="1"/>
    <col min="10497" max="10503" width="0" hidden="1" customWidth="1"/>
    <col min="10504" max="10504" width="10.69921875" customWidth="1"/>
    <col min="10505" max="10505" width="3.69921875" customWidth="1"/>
    <col min="10506" max="10511" width="10.69921875" customWidth="1"/>
    <col min="10512" max="10512" width="12.8984375" customWidth="1"/>
    <col min="10513" max="10515" width="10.69921875" customWidth="1"/>
    <col min="10753" max="10759" width="0" hidden="1" customWidth="1"/>
    <col min="10760" max="10760" width="10.69921875" customWidth="1"/>
    <col min="10761" max="10761" width="3.69921875" customWidth="1"/>
    <col min="10762" max="10767" width="10.69921875" customWidth="1"/>
    <col min="10768" max="10768" width="12.8984375" customWidth="1"/>
    <col min="10769" max="10771" width="10.69921875" customWidth="1"/>
    <col min="11009" max="11015" width="0" hidden="1" customWidth="1"/>
    <col min="11016" max="11016" width="10.69921875" customWidth="1"/>
    <col min="11017" max="11017" width="3.69921875" customWidth="1"/>
    <col min="11018" max="11023" width="10.69921875" customWidth="1"/>
    <col min="11024" max="11024" width="12.8984375" customWidth="1"/>
    <col min="11025" max="11027" width="10.69921875" customWidth="1"/>
    <col min="11265" max="11271" width="0" hidden="1" customWidth="1"/>
    <col min="11272" max="11272" width="10.69921875" customWidth="1"/>
    <col min="11273" max="11273" width="3.69921875" customWidth="1"/>
    <col min="11274" max="11279" width="10.69921875" customWidth="1"/>
    <col min="11280" max="11280" width="12.8984375" customWidth="1"/>
    <col min="11281" max="11283" width="10.69921875" customWidth="1"/>
    <col min="11521" max="11527" width="0" hidden="1" customWidth="1"/>
    <col min="11528" max="11528" width="10.69921875" customWidth="1"/>
    <col min="11529" max="11529" width="3.69921875" customWidth="1"/>
    <col min="11530" max="11535" width="10.69921875" customWidth="1"/>
    <col min="11536" max="11536" width="12.8984375" customWidth="1"/>
    <col min="11537" max="11539" width="10.69921875" customWidth="1"/>
    <col min="11777" max="11783" width="0" hidden="1" customWidth="1"/>
    <col min="11784" max="11784" width="10.69921875" customWidth="1"/>
    <col min="11785" max="11785" width="3.69921875" customWidth="1"/>
    <col min="11786" max="11791" width="10.69921875" customWidth="1"/>
    <col min="11792" max="11792" width="12.8984375" customWidth="1"/>
    <col min="11793" max="11795" width="10.69921875" customWidth="1"/>
    <col min="12033" max="12039" width="0" hidden="1" customWidth="1"/>
    <col min="12040" max="12040" width="10.69921875" customWidth="1"/>
    <col min="12041" max="12041" width="3.69921875" customWidth="1"/>
    <col min="12042" max="12047" width="10.69921875" customWidth="1"/>
    <col min="12048" max="12048" width="12.8984375" customWidth="1"/>
    <col min="12049" max="12051" width="10.69921875" customWidth="1"/>
    <col min="12289" max="12295" width="0" hidden="1" customWidth="1"/>
    <col min="12296" max="12296" width="10.69921875" customWidth="1"/>
    <col min="12297" max="12297" width="3.69921875" customWidth="1"/>
    <col min="12298" max="12303" width="10.69921875" customWidth="1"/>
    <col min="12304" max="12304" width="12.8984375" customWidth="1"/>
    <col min="12305" max="12307" width="10.69921875" customWidth="1"/>
    <col min="12545" max="12551" width="0" hidden="1" customWidth="1"/>
    <col min="12552" max="12552" width="10.69921875" customWidth="1"/>
    <col min="12553" max="12553" width="3.69921875" customWidth="1"/>
    <col min="12554" max="12559" width="10.69921875" customWidth="1"/>
    <col min="12560" max="12560" width="12.8984375" customWidth="1"/>
    <col min="12561" max="12563" width="10.69921875" customWidth="1"/>
    <col min="12801" max="12807" width="0" hidden="1" customWidth="1"/>
    <col min="12808" max="12808" width="10.69921875" customWidth="1"/>
    <col min="12809" max="12809" width="3.69921875" customWidth="1"/>
    <col min="12810" max="12815" width="10.69921875" customWidth="1"/>
    <col min="12816" max="12816" width="12.8984375" customWidth="1"/>
    <col min="12817" max="12819" width="10.69921875" customWidth="1"/>
    <col min="13057" max="13063" width="0" hidden="1" customWidth="1"/>
    <col min="13064" max="13064" width="10.69921875" customWidth="1"/>
    <col min="13065" max="13065" width="3.69921875" customWidth="1"/>
    <col min="13066" max="13071" width="10.69921875" customWidth="1"/>
    <col min="13072" max="13072" width="12.8984375" customWidth="1"/>
    <col min="13073" max="13075" width="10.69921875" customWidth="1"/>
    <col min="13313" max="13319" width="0" hidden="1" customWidth="1"/>
    <col min="13320" max="13320" width="10.69921875" customWidth="1"/>
    <col min="13321" max="13321" width="3.69921875" customWidth="1"/>
    <col min="13322" max="13327" width="10.69921875" customWidth="1"/>
    <col min="13328" max="13328" width="12.8984375" customWidth="1"/>
    <col min="13329" max="13331" width="10.69921875" customWidth="1"/>
    <col min="13569" max="13575" width="0" hidden="1" customWidth="1"/>
    <col min="13576" max="13576" width="10.69921875" customWidth="1"/>
    <col min="13577" max="13577" width="3.69921875" customWidth="1"/>
    <col min="13578" max="13583" width="10.69921875" customWidth="1"/>
    <col min="13584" max="13584" width="12.8984375" customWidth="1"/>
    <col min="13585" max="13587" width="10.69921875" customWidth="1"/>
    <col min="13825" max="13831" width="0" hidden="1" customWidth="1"/>
    <col min="13832" max="13832" width="10.69921875" customWidth="1"/>
    <col min="13833" max="13833" width="3.69921875" customWidth="1"/>
    <col min="13834" max="13839" width="10.69921875" customWidth="1"/>
    <col min="13840" max="13840" width="12.8984375" customWidth="1"/>
    <col min="13841" max="13843" width="10.69921875" customWidth="1"/>
    <col min="14081" max="14087" width="0" hidden="1" customWidth="1"/>
    <col min="14088" max="14088" width="10.69921875" customWidth="1"/>
    <col min="14089" max="14089" width="3.69921875" customWidth="1"/>
    <col min="14090" max="14095" width="10.69921875" customWidth="1"/>
    <col min="14096" max="14096" width="12.8984375" customWidth="1"/>
    <col min="14097" max="14099" width="10.69921875" customWidth="1"/>
    <col min="14337" max="14343" width="0" hidden="1" customWidth="1"/>
    <col min="14344" max="14344" width="10.69921875" customWidth="1"/>
    <col min="14345" max="14345" width="3.69921875" customWidth="1"/>
    <col min="14346" max="14351" width="10.69921875" customWidth="1"/>
    <col min="14352" max="14352" width="12.8984375" customWidth="1"/>
    <col min="14353" max="14355" width="10.69921875" customWidth="1"/>
    <col min="14593" max="14599" width="0" hidden="1" customWidth="1"/>
    <col min="14600" max="14600" width="10.69921875" customWidth="1"/>
    <col min="14601" max="14601" width="3.69921875" customWidth="1"/>
    <col min="14602" max="14607" width="10.69921875" customWidth="1"/>
    <col min="14608" max="14608" width="12.8984375" customWidth="1"/>
    <col min="14609" max="14611" width="10.69921875" customWidth="1"/>
    <col min="14849" max="14855" width="0" hidden="1" customWidth="1"/>
    <col min="14856" max="14856" width="10.69921875" customWidth="1"/>
    <col min="14857" max="14857" width="3.69921875" customWidth="1"/>
    <col min="14858" max="14863" width="10.69921875" customWidth="1"/>
    <col min="14864" max="14864" width="12.8984375" customWidth="1"/>
    <col min="14865" max="14867" width="10.69921875" customWidth="1"/>
    <col min="15105" max="15111" width="0" hidden="1" customWidth="1"/>
    <col min="15112" max="15112" width="10.69921875" customWidth="1"/>
    <col min="15113" max="15113" width="3.69921875" customWidth="1"/>
    <col min="15114" max="15119" width="10.69921875" customWidth="1"/>
    <col min="15120" max="15120" width="12.8984375" customWidth="1"/>
    <col min="15121" max="15123" width="10.69921875" customWidth="1"/>
    <col min="15361" max="15367" width="0" hidden="1" customWidth="1"/>
    <col min="15368" max="15368" width="10.69921875" customWidth="1"/>
    <col min="15369" max="15369" width="3.69921875" customWidth="1"/>
    <col min="15370" max="15375" width="10.69921875" customWidth="1"/>
    <col min="15376" max="15376" width="12.8984375" customWidth="1"/>
    <col min="15377" max="15379" width="10.69921875" customWidth="1"/>
    <col min="15617" max="15623" width="0" hidden="1" customWidth="1"/>
    <col min="15624" max="15624" width="10.69921875" customWidth="1"/>
    <col min="15625" max="15625" width="3.69921875" customWidth="1"/>
    <col min="15626" max="15631" width="10.69921875" customWidth="1"/>
    <col min="15632" max="15632" width="12.8984375" customWidth="1"/>
    <col min="15633" max="15635" width="10.69921875" customWidth="1"/>
    <col min="15873" max="15879" width="0" hidden="1" customWidth="1"/>
    <col min="15880" max="15880" width="10.69921875" customWidth="1"/>
    <col min="15881" max="15881" width="3.69921875" customWidth="1"/>
    <col min="15882" max="15887" width="10.69921875" customWidth="1"/>
    <col min="15888" max="15888" width="12.8984375" customWidth="1"/>
    <col min="15889" max="15891" width="10.69921875" customWidth="1"/>
    <col min="16129" max="16135" width="0" hidden="1" customWidth="1"/>
    <col min="16136" max="16136" width="10.69921875" customWidth="1"/>
    <col min="16137" max="16137" width="3.69921875" customWidth="1"/>
    <col min="16138" max="16143" width="10.69921875" customWidth="1"/>
    <col min="16144" max="16144" width="12.8984375" customWidth="1"/>
    <col min="16145" max="16147" width="10.69921875" customWidth="1"/>
  </cols>
  <sheetData>
    <row r="1" spans="1:19" ht="15.6" hidden="1">
      <c r="E1" s="2" t="s">
        <v>0</v>
      </c>
      <c r="F1" s="2" t="s">
        <v>1</v>
      </c>
      <c r="G1" s="2" t="s">
        <v>2</v>
      </c>
      <c r="O1" s="3" t="str">
        <f>"Quadro de Composição do BDI"</f>
        <v>Quadro de Composição do BDI</v>
      </c>
      <c r="R1" s="44" t="s">
        <v>3</v>
      </c>
      <c r="S1" s="44"/>
    </row>
    <row r="2" spans="1:19" hidden="1">
      <c r="A2" s="1" t="s">
        <v>4</v>
      </c>
      <c r="B2" s="4" t="s">
        <v>5</v>
      </c>
      <c r="C2" s="1" t="str">
        <f t="shared" ref="C2:C55" si="0">CONCATENATE(A2,"-",B2)</f>
        <v>Construção e Reforma de Edifícios-AC</v>
      </c>
      <c r="E2" s="5">
        <v>0.03</v>
      </c>
      <c r="F2" s="5">
        <v>0.04</v>
      </c>
      <c r="G2" s="5">
        <v>5.5E-2</v>
      </c>
      <c r="R2" s="45" t="s">
        <v>6</v>
      </c>
      <c r="S2" s="45"/>
    </row>
    <row r="3" spans="1:19" hidden="1">
      <c r="A3" s="1" t="str">
        <f>A2</f>
        <v>Construção e Reforma de Edifícios</v>
      </c>
      <c r="B3" s="4" t="s">
        <v>7</v>
      </c>
      <c r="C3" s="1" t="str">
        <f t="shared" si="0"/>
        <v>Construção e Reforma de Edifícios-SG</v>
      </c>
      <c r="E3" s="5">
        <v>8.0000000000000002E-3</v>
      </c>
      <c r="F3" s="5">
        <v>8.0000000000000002E-3</v>
      </c>
      <c r="G3" s="5">
        <v>0.01</v>
      </c>
    </row>
    <row r="4" spans="1:19" hidden="1">
      <c r="A4" s="1" t="str">
        <f>A3</f>
        <v>Construção e Reforma de Edifícios</v>
      </c>
      <c r="B4" s="4" t="s">
        <v>8</v>
      </c>
      <c r="C4" s="1" t="str">
        <f t="shared" si="0"/>
        <v>Construção e Reforma de Edifícios-R</v>
      </c>
      <c r="E4" s="5">
        <v>9.7000000000000003E-3</v>
      </c>
      <c r="F4" s="5">
        <v>1.2699999999999999E-2</v>
      </c>
      <c r="G4" s="5">
        <v>1.2699999999999999E-2</v>
      </c>
      <c r="J4" s="46" t="s">
        <v>9</v>
      </c>
      <c r="K4" s="46"/>
      <c r="L4" s="46" t="s">
        <v>10</v>
      </c>
      <c r="M4" s="46"/>
      <c r="N4" s="46" t="s">
        <v>11</v>
      </c>
      <c r="O4" s="46"/>
      <c r="P4" s="46"/>
      <c r="Q4" s="46"/>
      <c r="R4" s="46"/>
      <c r="S4" s="46"/>
    </row>
    <row r="5" spans="1:19" ht="12.75" hidden="1" customHeight="1">
      <c r="A5" s="1" t="str">
        <f>A4</f>
        <v>Construção e Reforma de Edifícios</v>
      </c>
      <c r="B5" s="4" t="s">
        <v>12</v>
      </c>
      <c r="C5" s="1" t="str">
        <f t="shared" si="0"/>
        <v>Construção e Reforma de Edifícios-DF</v>
      </c>
      <c r="E5" s="5">
        <v>5.8999999999999999E-3</v>
      </c>
      <c r="F5" s="5">
        <v>1.23E-2</v>
      </c>
      <c r="G5" s="5">
        <v>1.3899999999999999E-2</v>
      </c>
      <c r="J5" s="47" t="e">
        <f>Import.CR</f>
        <v>#REF!</v>
      </c>
      <c r="K5" s="47"/>
      <c r="L5" s="47" t="e">
        <f>Import.SICONV</f>
        <v>#REF!</v>
      </c>
      <c r="M5" s="47"/>
      <c r="N5" s="47" t="str">
        <f>Import.Proponente</f>
        <v>PREFEITURA MUNICIPAL DE TORITAMA</v>
      </c>
      <c r="O5" s="47"/>
      <c r="P5" s="47"/>
      <c r="Q5" s="47"/>
      <c r="R5" s="47"/>
      <c r="S5" s="47"/>
    </row>
    <row r="6" spans="1:19" ht="17.399999999999999">
      <c r="B6" s="4"/>
      <c r="E6" s="5"/>
      <c r="F6" s="5"/>
      <c r="G6" s="5"/>
      <c r="J6" s="38" t="s">
        <v>68</v>
      </c>
      <c r="K6" s="38"/>
      <c r="L6" s="38"/>
      <c r="M6" s="38"/>
      <c r="N6" s="38"/>
      <c r="O6" s="38"/>
      <c r="P6" s="38"/>
      <c r="Q6" s="38"/>
      <c r="R6" s="38"/>
      <c r="S6" s="38"/>
    </row>
    <row r="7" spans="1:19" ht="12.75" customHeight="1">
      <c r="B7" s="4"/>
      <c r="E7" s="5"/>
      <c r="F7" s="5"/>
      <c r="G7" s="5"/>
      <c r="J7" s="6"/>
      <c r="K7" s="6"/>
      <c r="L7" s="6"/>
      <c r="M7" s="6"/>
      <c r="N7" s="7"/>
      <c r="O7" s="7"/>
      <c r="P7" s="7"/>
      <c r="Q7" s="8"/>
      <c r="R7" s="8"/>
      <c r="S7" s="8"/>
    </row>
    <row r="8" spans="1:19" ht="12.75" customHeight="1">
      <c r="B8" s="4"/>
      <c r="E8" s="5"/>
      <c r="F8" s="5"/>
      <c r="G8" s="5"/>
      <c r="J8" s="34" t="s">
        <v>65</v>
      </c>
      <c r="K8" s="34"/>
      <c r="L8" s="34"/>
      <c r="M8" s="34"/>
      <c r="N8" s="35"/>
      <c r="O8" s="35"/>
      <c r="P8" s="35"/>
      <c r="Q8" s="36"/>
      <c r="R8" s="36"/>
      <c r="S8" s="36"/>
    </row>
    <row r="9" spans="1:19" ht="34.799999999999997" customHeight="1">
      <c r="B9" s="4"/>
      <c r="E9" s="5"/>
      <c r="F9" s="5"/>
      <c r="G9" s="5"/>
      <c r="J9" s="71" t="s">
        <v>66</v>
      </c>
      <c r="K9" s="71"/>
      <c r="L9" s="71"/>
      <c r="M9" s="71"/>
      <c r="N9" s="71"/>
      <c r="O9" s="71"/>
      <c r="P9" s="71"/>
      <c r="Q9" s="71"/>
      <c r="R9" s="71"/>
      <c r="S9" s="71"/>
    </row>
    <row r="10" spans="1:19" ht="12.75" customHeight="1">
      <c r="B10" s="4"/>
      <c r="E10" s="5"/>
      <c r="F10" s="5"/>
      <c r="G10" s="5"/>
      <c r="J10" s="34"/>
      <c r="K10" s="34"/>
      <c r="L10" s="34"/>
      <c r="M10" s="34"/>
      <c r="N10" s="35"/>
      <c r="O10" s="35"/>
      <c r="P10" s="35"/>
      <c r="Q10" s="36"/>
      <c r="R10" s="36"/>
      <c r="S10" s="36"/>
    </row>
    <row r="11" spans="1:19" ht="12.75" customHeight="1">
      <c r="B11" s="4"/>
      <c r="E11" s="5"/>
      <c r="F11" s="5"/>
      <c r="G11" s="5"/>
      <c r="J11" s="37" t="s">
        <v>67</v>
      </c>
      <c r="K11" s="34"/>
      <c r="L11" s="34"/>
      <c r="M11" s="34"/>
      <c r="N11" s="35"/>
      <c r="O11" s="35"/>
      <c r="P11" s="35"/>
      <c r="Q11" s="36"/>
      <c r="R11" s="36"/>
      <c r="S11" s="36"/>
    </row>
    <row r="12" spans="1:19" ht="12.75" hidden="1" customHeight="1">
      <c r="B12" s="4"/>
      <c r="E12" s="5"/>
      <c r="F12" s="5"/>
      <c r="G12" s="5"/>
      <c r="J12" s="8"/>
      <c r="K12" s="8"/>
      <c r="L12" s="8"/>
      <c r="M12" s="8"/>
      <c r="N12" s="8"/>
      <c r="O12" s="8"/>
      <c r="P12" s="8"/>
      <c r="Q12" s="8"/>
      <c r="R12" s="8"/>
      <c r="S12" s="8"/>
    </row>
    <row r="13" spans="1:19" hidden="1">
      <c r="A13" s="1" t="str">
        <f>A5</f>
        <v>Construção e Reforma de Edifícios</v>
      </c>
      <c r="B13" s="4" t="s">
        <v>13</v>
      </c>
      <c r="C13" s="1" t="str">
        <f t="shared" si="0"/>
        <v>Construção e Reforma de Edifícios-L</v>
      </c>
      <c r="E13" s="5">
        <v>6.1600000000000002E-2</v>
      </c>
      <c r="F13" s="5">
        <v>7.400000000000001E-2</v>
      </c>
      <c r="G13" s="5">
        <v>8.9600000000000013E-2</v>
      </c>
      <c r="I13" s="39" t="s">
        <v>14</v>
      </c>
      <c r="J13" s="9"/>
      <c r="K13" s="9"/>
      <c r="L13" s="9"/>
      <c r="M13" s="9"/>
      <c r="N13" s="9"/>
      <c r="O13" s="9"/>
      <c r="P13" s="9"/>
      <c r="Q13" s="9"/>
      <c r="R13" s="9"/>
      <c r="S13" s="9"/>
    </row>
    <row r="14" spans="1:19" ht="26.4" hidden="1">
      <c r="A14" s="1" t="str">
        <f>A13</f>
        <v>Construção e Reforma de Edifícios</v>
      </c>
      <c r="B14" s="10" t="s">
        <v>15</v>
      </c>
      <c r="C14" s="1" t="str">
        <f t="shared" si="0"/>
        <v>Construção e Reforma de Edifícios-BDI PAD</v>
      </c>
      <c r="E14" s="5">
        <v>0.2034</v>
      </c>
      <c r="F14" s="5">
        <v>0.22120000000000001</v>
      </c>
      <c r="G14" s="5">
        <v>0.25</v>
      </c>
      <c r="I14" s="39"/>
      <c r="J14" s="40" t="s">
        <v>16</v>
      </c>
      <c r="K14" s="40"/>
      <c r="L14" s="40"/>
      <c r="M14" s="40"/>
      <c r="N14" s="40"/>
      <c r="O14" s="40"/>
      <c r="P14" s="40"/>
      <c r="Q14" s="40"/>
      <c r="R14" s="40"/>
      <c r="S14" s="40"/>
    </row>
    <row r="15" spans="1:19" hidden="1">
      <c r="A15" s="1" t="s">
        <v>17</v>
      </c>
      <c r="B15" s="4" t="s">
        <v>5</v>
      </c>
      <c r="C15" s="1" t="str">
        <f t="shared" si="0"/>
        <v>Construção de Praças Urbanas, Rodovias, Ferrovias e recapeamento e pavimentação de vias urbanas-AC</v>
      </c>
      <c r="E15" s="5">
        <v>3.7999999999999999E-2</v>
      </c>
      <c r="F15" s="5">
        <v>4.0099999999999997E-2</v>
      </c>
      <c r="G15" s="5">
        <v>4.6699999999999998E-2</v>
      </c>
      <c r="I15" s="39"/>
      <c r="J15" s="41" t="str">
        <f>Import.Apelido&amp;" / "&amp;Import.DescLote</f>
        <v>CONSTRUÇÃO DE UMA ESCOLA COM 10 SALAS - SISTEMA CONSTRUTIVO CONTINUO / CONSTRUÇÃO DE UMA ESCOLA COM 10 SALAS</v>
      </c>
      <c r="K15" s="41"/>
      <c r="L15" s="41"/>
      <c r="M15" s="41"/>
      <c r="N15" s="41"/>
      <c r="O15" s="41"/>
      <c r="P15" s="41"/>
      <c r="Q15" s="41"/>
      <c r="R15" s="41"/>
      <c r="S15" s="41"/>
    </row>
    <row r="16" spans="1:19">
      <c r="A16" s="1" t="s">
        <v>17</v>
      </c>
      <c r="B16" s="4" t="s">
        <v>7</v>
      </c>
      <c r="C16" s="1" t="str">
        <f t="shared" si="0"/>
        <v>Construção de Praças Urbanas, Rodovias, Ferrovias e recapeamento e pavimentação de vias urbanas-SG</v>
      </c>
      <c r="E16" s="5">
        <v>3.2000000000000002E-3</v>
      </c>
      <c r="F16" s="5">
        <v>4.0000000000000001E-3</v>
      </c>
      <c r="G16" s="5">
        <v>7.4000000000000003E-3</v>
      </c>
      <c r="I16" s="39"/>
      <c r="J16" s="12"/>
      <c r="K16" s="12"/>
      <c r="L16" s="12"/>
      <c r="M16" s="12"/>
      <c r="N16" s="12"/>
      <c r="O16" s="12"/>
      <c r="P16" s="12"/>
      <c r="Q16" s="12"/>
      <c r="R16" s="12"/>
      <c r="S16" s="12"/>
    </row>
    <row r="17" spans="1:26" ht="12.75" customHeight="1">
      <c r="A17" s="1" t="s">
        <v>17</v>
      </c>
      <c r="B17" s="4" t="s">
        <v>8</v>
      </c>
      <c r="C17" s="1" t="str">
        <f t="shared" si="0"/>
        <v>Construção de Praças Urbanas, Rodovias, Ferrovias e recapeamento e pavimentação de vias urbanas-R</v>
      </c>
      <c r="E17" s="5">
        <v>5.0000000000000001E-3</v>
      </c>
      <c r="F17" s="5">
        <v>5.6000000000000008E-3</v>
      </c>
      <c r="G17" s="5">
        <v>9.7000000000000003E-3</v>
      </c>
      <c r="I17" s="39"/>
      <c r="J17" s="42" t="s">
        <v>18</v>
      </c>
      <c r="K17" s="42"/>
      <c r="L17" s="42"/>
      <c r="M17" s="42"/>
      <c r="N17" s="42"/>
      <c r="O17" s="42"/>
      <c r="P17" s="42"/>
      <c r="Q17" s="42"/>
      <c r="R17" s="43">
        <v>0.5</v>
      </c>
      <c r="S17" s="43"/>
    </row>
    <row r="18" spans="1:26" ht="12.75" customHeight="1">
      <c r="A18" s="1" t="s">
        <v>17</v>
      </c>
      <c r="B18" s="4" t="s">
        <v>12</v>
      </c>
      <c r="C18" s="1" t="str">
        <f t="shared" si="0"/>
        <v>Construção de Praças Urbanas, Rodovias, Ferrovias e recapeamento e pavimentação de vias urbanas-DF</v>
      </c>
      <c r="E18" s="5">
        <v>1.0200000000000001E-2</v>
      </c>
      <c r="F18" s="5">
        <v>1.11E-2</v>
      </c>
      <c r="G18" s="5">
        <v>1.21E-2</v>
      </c>
      <c r="I18" s="13" t="s">
        <v>19</v>
      </c>
      <c r="J18" s="51" t="s">
        <v>20</v>
      </c>
      <c r="K18" s="51"/>
      <c r="L18" s="51"/>
      <c r="M18" s="51"/>
      <c r="N18" s="51"/>
      <c r="O18" s="51"/>
      <c r="P18" s="51"/>
      <c r="Q18" s="51"/>
      <c r="R18" s="43">
        <v>0.05</v>
      </c>
      <c r="S18" s="43"/>
    </row>
    <row r="19" spans="1:26" ht="11.25" customHeight="1">
      <c r="A19" s="1" t="s">
        <v>17</v>
      </c>
      <c r="B19" s="10" t="s">
        <v>15</v>
      </c>
      <c r="C19" s="1" t="str">
        <f t="shared" si="0"/>
        <v>Construção de Praças Urbanas, Rodovias, Ferrovias e recapeamento e pavimentação de vias urbanas-BDI PAD</v>
      </c>
      <c r="E19" s="5">
        <v>0.19600000000000001</v>
      </c>
      <c r="F19" s="5">
        <v>0.2097</v>
      </c>
      <c r="G19" s="5">
        <v>0.24230000000000002</v>
      </c>
      <c r="I19" t="s">
        <v>21</v>
      </c>
    </row>
    <row r="20" spans="1:26" ht="15.6">
      <c r="A20" s="1" t="s">
        <v>22</v>
      </c>
      <c r="B20" s="4" t="s">
        <v>5</v>
      </c>
      <c r="C20" s="1" t="str">
        <f t="shared" si="0"/>
        <v>Construção de Redes de Abastecimento de Água, Coleta de Esgoto-AC</v>
      </c>
      <c r="E20" s="5">
        <v>3.4300000000000004E-2</v>
      </c>
      <c r="F20" s="5">
        <v>4.9299999999999997E-2</v>
      </c>
      <c r="G20" s="5">
        <v>6.7099999999999993E-2</v>
      </c>
      <c r="I20" t="s">
        <v>21</v>
      </c>
      <c r="J20" s="52" t="s">
        <v>23</v>
      </c>
      <c r="K20" s="52"/>
      <c r="L20" s="52"/>
      <c r="M20" s="52"/>
      <c r="N20" s="52"/>
      <c r="O20" s="52"/>
      <c r="P20" s="52"/>
      <c r="Q20" s="52"/>
      <c r="R20" s="52"/>
      <c r="S20" s="52"/>
    </row>
    <row r="21" spans="1:26">
      <c r="A21" s="1" t="str">
        <f>A20</f>
        <v>Construção de Redes de Abastecimento de Água, Coleta de Esgoto</v>
      </c>
      <c r="B21" s="4" t="s">
        <v>7</v>
      </c>
      <c r="C21" s="1" t="str">
        <f t="shared" si="0"/>
        <v>Construção de Redes de Abastecimento de Água, Coleta de Esgoto-SG</v>
      </c>
      <c r="E21" s="5">
        <v>2.8000000000000004E-3</v>
      </c>
      <c r="F21" s="5">
        <v>4.8999999999999998E-3</v>
      </c>
      <c r="G21" s="5">
        <v>7.4999999999999997E-3</v>
      </c>
      <c r="I21" t="s">
        <v>21</v>
      </c>
    </row>
    <row r="22" spans="1:26">
      <c r="A22" s="1" t="str">
        <f>A21</f>
        <v>Construção de Redes de Abastecimento de Água, Coleta de Esgoto</v>
      </c>
      <c r="B22" s="4" t="s">
        <v>8</v>
      </c>
      <c r="C22" s="1" t="str">
        <f t="shared" si="0"/>
        <v>Construção de Redes de Abastecimento de Água, Coleta de Esgoto-R</v>
      </c>
      <c r="E22" s="5">
        <v>0.01</v>
      </c>
      <c r="F22" s="5">
        <v>1.3899999999999999E-2</v>
      </c>
      <c r="G22" s="5">
        <v>1.7399999999999999E-2</v>
      </c>
      <c r="I22" t="s">
        <v>21</v>
      </c>
      <c r="J22" s="46" t="s">
        <v>24</v>
      </c>
      <c r="K22" s="46"/>
      <c r="L22" s="46"/>
      <c r="M22" s="46"/>
      <c r="N22" s="46"/>
      <c r="O22" s="46"/>
      <c r="P22" s="46"/>
      <c r="Q22" s="46"/>
      <c r="R22" s="46"/>
      <c r="S22" s="46"/>
    </row>
    <row r="23" spans="1:26">
      <c r="A23" s="1" t="str">
        <f>A22</f>
        <v>Construção de Redes de Abastecimento de Água, Coleta de Esgoto</v>
      </c>
      <c r="B23" s="4" t="s">
        <v>12</v>
      </c>
      <c r="C23" s="1" t="str">
        <f t="shared" si="0"/>
        <v>Construção de Redes de Abastecimento de Água, Coleta de Esgoto-DF</v>
      </c>
      <c r="E23" s="5">
        <v>9.3999999999999986E-3</v>
      </c>
      <c r="F23" s="5">
        <v>9.8999999999999991E-3</v>
      </c>
      <c r="G23" s="5">
        <v>1.1699999999999999E-2</v>
      </c>
      <c r="I23" t="s">
        <v>21</v>
      </c>
      <c r="J23" s="53" t="s">
        <v>4</v>
      </c>
      <c r="K23" s="53"/>
      <c r="L23" s="53"/>
      <c r="M23" s="53"/>
      <c r="N23" s="53"/>
      <c r="O23" s="53"/>
      <c r="P23" s="53"/>
      <c r="Q23" s="53"/>
      <c r="R23" s="53"/>
      <c r="S23" s="53"/>
    </row>
    <row r="24" spans="1:26">
      <c r="A24" s="1" t="str">
        <f>A23</f>
        <v>Construção de Redes de Abastecimento de Água, Coleta de Esgoto</v>
      </c>
      <c r="B24" s="4" t="s">
        <v>13</v>
      </c>
      <c r="C24" s="1" t="str">
        <f t="shared" si="0"/>
        <v>Construção de Redes de Abastecimento de Água, Coleta de Esgoto-L</v>
      </c>
      <c r="E24" s="5">
        <v>6.7400000000000002E-2</v>
      </c>
      <c r="F24" s="5">
        <v>8.0399999999999985E-2</v>
      </c>
      <c r="G24" s="5">
        <v>9.4E-2</v>
      </c>
      <c r="I24" t="s">
        <v>21</v>
      </c>
    </row>
    <row r="25" spans="1:26" ht="12.75" customHeight="1">
      <c r="A25" s="1" t="str">
        <f>A24</f>
        <v>Construção de Redes de Abastecimento de Água, Coleta de Esgoto</v>
      </c>
      <c r="B25" s="10" t="s">
        <v>15</v>
      </c>
      <c r="C25" s="1" t="str">
        <f t="shared" si="0"/>
        <v>Construção de Redes de Abastecimento de Água, Coleta de Esgoto-BDI PAD</v>
      </c>
      <c r="E25" s="5">
        <v>0.20760000000000001</v>
      </c>
      <c r="F25" s="5">
        <v>0.24179999999999999</v>
      </c>
      <c r="G25" s="5">
        <v>0.26440000000000002</v>
      </c>
      <c r="I25" t="s">
        <v>21</v>
      </c>
      <c r="J25" s="54" t="s">
        <v>25</v>
      </c>
      <c r="K25" s="54"/>
      <c r="L25" s="54"/>
      <c r="M25" s="54"/>
      <c r="N25" s="54"/>
      <c r="O25" s="54"/>
      <c r="P25" s="54"/>
      <c r="Q25" s="54"/>
      <c r="R25" s="54" t="s">
        <v>26</v>
      </c>
      <c r="S25" s="55" t="s">
        <v>27</v>
      </c>
      <c r="U25" s="55" t="s">
        <v>28</v>
      </c>
      <c r="V25" s="55"/>
      <c r="W25" s="55"/>
      <c r="X25" s="48" t="s">
        <v>29</v>
      </c>
      <c r="Y25" s="48" t="s">
        <v>30</v>
      </c>
      <c r="Z25" s="48" t="s">
        <v>31</v>
      </c>
    </row>
    <row r="26" spans="1:26" ht="12.75" customHeight="1">
      <c r="A26" s="1" t="s">
        <v>32</v>
      </c>
      <c r="B26" s="4" t="s">
        <v>5</v>
      </c>
      <c r="C26" s="1" t="str">
        <f t="shared" si="0"/>
        <v>Construção e Manutenção de Estações e Redes de Distribuição de Energia Elétrica-AC</v>
      </c>
      <c r="E26" s="5">
        <v>5.2900000000000003E-2</v>
      </c>
      <c r="F26" s="5">
        <v>5.9200000000000003E-2</v>
      </c>
      <c r="G26" s="5">
        <v>7.9299999999999995E-2</v>
      </c>
      <c r="I26" t="s">
        <v>21</v>
      </c>
      <c r="J26" s="54"/>
      <c r="K26" s="54"/>
      <c r="L26" s="54"/>
      <c r="M26" s="54"/>
      <c r="N26" s="54"/>
      <c r="O26" s="54"/>
      <c r="P26" s="54"/>
      <c r="Q26" s="54"/>
      <c r="R26" s="54"/>
      <c r="S26" s="55"/>
      <c r="U26" s="55"/>
      <c r="V26" s="55"/>
      <c r="W26" s="55"/>
      <c r="X26" s="48"/>
      <c r="Y26" s="48"/>
      <c r="Z26" s="48"/>
    </row>
    <row r="27" spans="1:26" ht="15" customHeight="1">
      <c r="A27" s="1" t="str">
        <f>A26</f>
        <v>Construção e Manutenção de Estações e Redes de Distribuição de Energia Elétrica</v>
      </c>
      <c r="B27" s="4" t="s">
        <v>7</v>
      </c>
      <c r="C27" s="1" t="str">
        <f t="shared" si="0"/>
        <v>Construção e Manutenção de Estações e Redes de Distribuição de Energia Elétrica-SG</v>
      </c>
      <c r="E27" s="5">
        <v>2.5000000000000001E-3</v>
      </c>
      <c r="F27" s="5">
        <v>5.1000000000000004E-3</v>
      </c>
      <c r="G27" s="5">
        <v>5.6000000000000008E-3</v>
      </c>
      <c r="I27" t="s">
        <v>21</v>
      </c>
      <c r="J27" s="49" t="str">
        <f>IF($J$23=$A$155,"Encargos Sociais incidentes sobre a mão de obra","Administração Central")</f>
        <v>Administração Central</v>
      </c>
      <c r="K27" s="49"/>
      <c r="L27" s="49"/>
      <c r="M27" s="49"/>
      <c r="N27" s="49"/>
      <c r="O27" s="49"/>
      <c r="P27" s="49"/>
      <c r="Q27" s="49"/>
      <c r="R27" s="14" t="str">
        <f>IF($J23=$A$155,"K1","AC")</f>
        <v>AC</v>
      </c>
      <c r="S27" s="15">
        <v>0.03</v>
      </c>
      <c r="U27" s="50" t="s">
        <v>33</v>
      </c>
      <c r="V27" s="50"/>
      <c r="W27" s="50"/>
      <c r="X27" s="16">
        <f>VLOOKUP(CONCATENATE(J23,"-",R27),$C$2:$G$145,3,FALSE)</f>
        <v>0.03</v>
      </c>
      <c r="Y27" s="16">
        <f>VLOOKUP(CONCATENATE(J23,"-",R27),$C$2:$G$145,4,FALSE)</f>
        <v>0.04</v>
      </c>
      <c r="Z27" s="16">
        <f>VLOOKUP(CONCATENATE(J23,"-",R27),$C$2:$G$145,5,FALSE)</f>
        <v>5.5E-2</v>
      </c>
    </row>
    <row r="28" spans="1:26" ht="15" customHeight="1">
      <c r="A28" s="1" t="str">
        <f>A27</f>
        <v>Construção e Manutenção de Estações e Redes de Distribuição de Energia Elétrica</v>
      </c>
      <c r="B28" s="4" t="s">
        <v>8</v>
      </c>
      <c r="C28" s="1" t="str">
        <f t="shared" si="0"/>
        <v>Construção e Manutenção de Estações e Redes de Distribuição de Energia Elétrica-R</v>
      </c>
      <c r="E28" s="5">
        <v>0.01</v>
      </c>
      <c r="F28" s="5">
        <v>1.4800000000000001E-2</v>
      </c>
      <c r="G28" s="5">
        <v>1.9699999999999999E-2</v>
      </c>
      <c r="I28" t="s">
        <v>21</v>
      </c>
      <c r="J28" s="49" t="str">
        <f>IF($J$23=$A$155,"Administração Central da empresa ou consultoria - overhead","Seguro e Garantia")</f>
        <v>Seguro e Garantia</v>
      </c>
      <c r="K28" s="49"/>
      <c r="L28" s="49"/>
      <c r="M28" s="49"/>
      <c r="N28" s="49"/>
      <c r="O28" s="49"/>
      <c r="P28" s="49"/>
      <c r="Q28" s="49"/>
      <c r="R28" s="14" t="str">
        <f>IF($J23=$A$155,"K2","SG")</f>
        <v>SG</v>
      </c>
      <c r="S28" s="15">
        <v>8.0000000000000002E-3</v>
      </c>
      <c r="U28" s="50" t="s">
        <v>33</v>
      </c>
      <c r="V28" s="50"/>
      <c r="W28" s="50"/>
      <c r="X28" s="16">
        <f>VLOOKUP(CONCATENATE(J23,"-",R28),$C$2:$G$145,3,FALSE)</f>
        <v>8.0000000000000002E-3</v>
      </c>
      <c r="Y28" s="16">
        <f>VLOOKUP(CONCATENATE(J23,"-",R28),$C$2:$G$145,4,FALSE)</f>
        <v>8.0000000000000002E-3</v>
      </c>
      <c r="Z28" s="16">
        <f>VLOOKUP(CONCATENATE(J23,"-",R28),$C$2:$G$145,5,FALSE)</f>
        <v>0.01</v>
      </c>
    </row>
    <row r="29" spans="1:26" ht="15" customHeight="1">
      <c r="A29" s="1" t="str">
        <f>A28</f>
        <v>Construção e Manutenção de Estações e Redes de Distribuição de Energia Elétrica</v>
      </c>
      <c r="B29" s="4" t="s">
        <v>12</v>
      </c>
      <c r="C29" s="1" t="str">
        <f t="shared" si="0"/>
        <v>Construção e Manutenção de Estações e Redes de Distribuição de Energia Elétrica-DF</v>
      </c>
      <c r="E29" s="5">
        <v>1.01E-2</v>
      </c>
      <c r="F29" s="5">
        <v>1.0700000000000001E-2</v>
      </c>
      <c r="G29" s="5">
        <v>1.11E-2</v>
      </c>
      <c r="I29" t="s">
        <v>21</v>
      </c>
      <c r="J29" s="49" t="str">
        <f>IF($J$23=$A$155,"","Risco")</f>
        <v>Risco</v>
      </c>
      <c r="K29" s="49"/>
      <c r="L29" s="49"/>
      <c r="M29" s="49"/>
      <c r="N29" s="49"/>
      <c r="O29" s="49"/>
      <c r="P29" s="49"/>
      <c r="Q29" s="49"/>
      <c r="R29" s="14" t="str">
        <f>IF($J23=$A$155,"","R")</f>
        <v>R</v>
      </c>
      <c r="S29" s="15">
        <v>9.7000000000000003E-3</v>
      </c>
      <c r="U29" s="50" t="s">
        <v>33</v>
      </c>
      <c r="V29" s="50"/>
      <c r="W29" s="50"/>
      <c r="X29" s="16">
        <f>VLOOKUP(CONCATENATE(J23,"-",R29),$C$2:$G$145,3,FALSE)</f>
        <v>9.7000000000000003E-3</v>
      </c>
      <c r="Y29" s="16">
        <f>VLOOKUP(CONCATENATE(J23,"-",R29),$C$2:$G$145,4,FALSE)</f>
        <v>1.2699999999999999E-2</v>
      </c>
      <c r="Z29" s="16">
        <f>VLOOKUP(CONCATENATE(J23,"-",R29),$C$2:$G$145,5,FALSE)</f>
        <v>1.2699999999999999E-2</v>
      </c>
    </row>
    <row r="30" spans="1:26" ht="15" customHeight="1">
      <c r="A30" s="1" t="str">
        <f>A29</f>
        <v>Construção e Manutenção de Estações e Redes de Distribuição de Energia Elétrica</v>
      </c>
      <c r="B30" s="4" t="s">
        <v>13</v>
      </c>
      <c r="C30" s="1" t="str">
        <f t="shared" si="0"/>
        <v>Construção e Manutenção de Estações e Redes de Distribuição de Energia Elétrica-L</v>
      </c>
      <c r="E30" s="5">
        <v>0.08</v>
      </c>
      <c r="F30" s="5">
        <v>8.3100000000000007E-2</v>
      </c>
      <c r="G30" s="5">
        <v>9.5100000000000004E-2</v>
      </c>
      <c r="I30" t="s">
        <v>21</v>
      </c>
      <c r="J30" s="49" t="str">
        <f>IF($J$23=$A$155,"","Despesas Financeiras")</f>
        <v>Despesas Financeiras</v>
      </c>
      <c r="K30" s="49"/>
      <c r="L30" s="49"/>
      <c r="M30" s="49"/>
      <c r="N30" s="49"/>
      <c r="O30" s="49"/>
      <c r="P30" s="49"/>
      <c r="Q30" s="49"/>
      <c r="R30" s="14" t="str">
        <f>IF($J23=$A$155,"","DF")</f>
        <v>DF</v>
      </c>
      <c r="S30" s="15">
        <v>5.8999999999999999E-3</v>
      </c>
      <c r="U30" s="50" t="s">
        <v>33</v>
      </c>
      <c r="V30" s="50"/>
      <c r="W30" s="50"/>
      <c r="X30" s="16">
        <f>VLOOKUP(CONCATENATE(J23,"-",R30),$C$2:$G$145,3,FALSE)</f>
        <v>5.8999999999999999E-3</v>
      </c>
      <c r="Y30" s="16">
        <f>VLOOKUP(CONCATENATE(J23,"-",R30),$C$2:$G$145,4,FALSE)</f>
        <v>1.23E-2</v>
      </c>
      <c r="Z30" s="16">
        <f>VLOOKUP(CONCATENATE(J23,"-",R30),$C$2:$G$145,5,FALSE)</f>
        <v>1.3899999999999999E-2</v>
      </c>
    </row>
    <row r="31" spans="1:26" ht="15" customHeight="1">
      <c r="A31" s="1" t="str">
        <f>A30</f>
        <v>Construção e Manutenção de Estações e Redes de Distribuição de Energia Elétrica</v>
      </c>
      <c r="B31" s="10" t="s">
        <v>15</v>
      </c>
      <c r="C31" s="1" t="str">
        <f t="shared" si="0"/>
        <v>Construção e Manutenção de Estações e Redes de Distribuição de Energia Elétrica-BDI PAD</v>
      </c>
      <c r="E31" s="5">
        <v>0.24</v>
      </c>
      <c r="F31" s="5">
        <v>0.25840000000000002</v>
      </c>
      <c r="G31" s="5">
        <v>0.27860000000000001</v>
      </c>
      <c r="I31" t="s">
        <v>21</v>
      </c>
      <c r="J31" s="49" t="str">
        <f>IF($J$23=$A$155,"Margem bruta da empresa de consultoria","Lucro")</f>
        <v>Lucro</v>
      </c>
      <c r="K31" s="49"/>
      <c r="L31" s="49"/>
      <c r="M31" s="49"/>
      <c r="N31" s="49"/>
      <c r="O31" s="49"/>
      <c r="P31" s="49"/>
      <c r="Q31" s="49"/>
      <c r="R31" s="14" t="str">
        <f>IF($J23=$A$155,"K3","L")</f>
        <v>L</v>
      </c>
      <c r="S31" s="15">
        <v>7.3999999999999996E-2</v>
      </c>
      <c r="U31" s="50" t="s">
        <v>33</v>
      </c>
      <c r="V31" s="50"/>
      <c r="W31" s="50"/>
      <c r="X31" s="16">
        <f>VLOOKUP(CONCATENATE(J23,"-",R31),$C$2:$G$145,3,FALSE)</f>
        <v>6.1600000000000002E-2</v>
      </c>
      <c r="Y31" s="16">
        <f>VLOOKUP(CONCATENATE(J23,"-",R31),$C$2:$G$145,4,FALSE)</f>
        <v>7.400000000000001E-2</v>
      </c>
      <c r="Z31" s="16">
        <f>VLOOKUP(CONCATENATE(J23,"-",R31),$C$2:$G$145,5,FALSE)</f>
        <v>8.9600000000000013E-2</v>
      </c>
    </row>
    <row r="32" spans="1:26" ht="15" customHeight="1">
      <c r="A32" s="1" t="s">
        <v>34</v>
      </c>
      <c r="B32" s="4" t="s">
        <v>5</v>
      </c>
      <c r="C32" s="1" t="str">
        <f t="shared" si="0"/>
        <v>Obras Portuárias, Marítimas e Fluviais-AC</v>
      </c>
      <c r="E32" s="5">
        <v>0.04</v>
      </c>
      <c r="F32" s="5">
        <v>5.5199999999999999E-2</v>
      </c>
      <c r="G32" s="5">
        <v>7.85E-2</v>
      </c>
      <c r="I32" t="s">
        <v>21</v>
      </c>
      <c r="J32" s="49" t="s">
        <v>35</v>
      </c>
      <c r="K32" s="49"/>
      <c r="L32" s="49"/>
      <c r="M32" s="49"/>
      <c r="N32" s="49"/>
      <c r="O32" s="49"/>
      <c r="P32" s="49"/>
      <c r="Q32" s="49"/>
      <c r="R32" s="14" t="s">
        <v>36</v>
      </c>
      <c r="S32" s="15">
        <v>3.6499999999999998E-2</v>
      </c>
      <c r="U32" s="50" t="s">
        <v>33</v>
      </c>
      <c r="V32" s="50"/>
      <c r="W32" s="50"/>
      <c r="X32" s="16">
        <v>3.6499999999999998E-2</v>
      </c>
      <c r="Y32" s="16">
        <v>3.6499999999999998E-2</v>
      </c>
      <c r="Z32" s="16">
        <v>3.6499999999999998E-2</v>
      </c>
    </row>
    <row r="33" spans="1:26" ht="15" customHeight="1">
      <c r="A33" s="1" t="str">
        <f>A32</f>
        <v>Obras Portuárias, Marítimas e Fluviais</v>
      </c>
      <c r="B33" s="4" t="s">
        <v>7</v>
      </c>
      <c r="C33" s="1" t="str">
        <f t="shared" si="0"/>
        <v>Obras Portuárias, Marítimas e Fluviais-SG</v>
      </c>
      <c r="E33" s="5">
        <v>8.1000000000000013E-3</v>
      </c>
      <c r="F33" s="5">
        <v>1.2199999999999999E-2</v>
      </c>
      <c r="G33" s="5">
        <v>1.9900000000000001E-2</v>
      </c>
      <c r="I33" t="s">
        <v>21</v>
      </c>
      <c r="J33" s="49" t="s">
        <v>37</v>
      </c>
      <c r="K33" s="49"/>
      <c r="L33" s="49"/>
      <c r="M33" s="49"/>
      <c r="N33" s="49"/>
      <c r="O33" s="49"/>
      <c r="P33" s="49"/>
      <c r="Q33" s="49"/>
      <c r="R33" s="14" t="s">
        <v>38</v>
      </c>
      <c r="S33" s="16">
        <f ca="1">IF(AND($J23&lt;&gt;$A$154,COUNTA(OFFSET(S26,1,0,6))&gt;0),$R$18*$R$17,0)</f>
        <v>2.5000000000000001E-2</v>
      </c>
      <c r="U33" s="50" t="s">
        <v>33</v>
      </c>
      <c r="V33" s="50"/>
      <c r="W33" s="50"/>
      <c r="X33" s="16">
        <v>0</v>
      </c>
      <c r="Y33" s="16">
        <v>2.5000000000000001E-2</v>
      </c>
      <c r="Z33" s="16">
        <v>0.05</v>
      </c>
    </row>
    <row r="34" spans="1:26" ht="15" customHeight="1">
      <c r="A34" s="1" t="str">
        <f>A33</f>
        <v>Obras Portuárias, Marítimas e Fluviais</v>
      </c>
      <c r="B34" s="4" t="s">
        <v>8</v>
      </c>
      <c r="C34" s="1" t="str">
        <f t="shared" si="0"/>
        <v>Obras Portuárias, Marítimas e Fluviais-R</v>
      </c>
      <c r="E34" s="5">
        <v>1.46E-2</v>
      </c>
      <c r="F34" s="5">
        <v>2.3199999999999998E-2</v>
      </c>
      <c r="G34" s="5">
        <v>3.1600000000000003E-2</v>
      </c>
      <c r="I34" t="s">
        <v>21</v>
      </c>
      <c r="J34" s="49" t="s">
        <v>39</v>
      </c>
      <c r="K34" s="49"/>
      <c r="L34" s="49"/>
      <c r="M34" s="49"/>
      <c r="N34" s="49"/>
      <c r="O34" s="49"/>
      <c r="P34" s="49"/>
      <c r="Q34" s="49"/>
      <c r="R34" s="14" t="s">
        <v>40</v>
      </c>
      <c r="S34" s="16">
        <v>0</v>
      </c>
      <c r="U34" s="50" t="s">
        <v>33</v>
      </c>
      <c r="V34" s="50"/>
      <c r="W34" s="50"/>
      <c r="X34" s="17">
        <v>0</v>
      </c>
      <c r="Y34" s="17">
        <v>4.4999999999999998E-2</v>
      </c>
      <c r="Z34" s="17">
        <v>4.4999999999999998E-2</v>
      </c>
    </row>
    <row r="35" spans="1:26" ht="15" hidden="1" customHeight="1">
      <c r="A35" s="1" t="str">
        <f>A34</f>
        <v>Obras Portuárias, Marítimas e Fluviais</v>
      </c>
      <c r="B35" s="4" t="s">
        <v>12</v>
      </c>
      <c r="C35" s="1" t="str">
        <f t="shared" si="0"/>
        <v>Obras Portuárias, Marítimas e Fluviais-DF</v>
      </c>
      <c r="E35" s="5">
        <v>9.3999999999999986E-3</v>
      </c>
      <c r="F35" s="5">
        <v>1.0200000000000001E-2</v>
      </c>
      <c r="G35" s="5">
        <v>1.3300000000000001E-2</v>
      </c>
      <c r="I35" t="s">
        <v>21</v>
      </c>
      <c r="J35" s="49" t="s">
        <v>41</v>
      </c>
      <c r="K35" s="49"/>
      <c r="L35" s="49"/>
      <c r="M35" s="49"/>
      <c r="N35" s="49"/>
      <c r="O35" s="49"/>
      <c r="P35" s="49"/>
      <c r="Q35" s="49"/>
      <c r="R35" s="18" t="s">
        <v>15</v>
      </c>
      <c r="S35" s="16">
        <f ca="1">IF($J23=$A$154,0,ROUND((((1+S27+S28+S29)*(1+S30)*(1+S31)/(1-(S32+S33)))-1),4))</f>
        <v>0.20599999999999999</v>
      </c>
      <c r="U35" s="55" t="str">
        <f ca="1">IF(OR($J$23=$A$155,$J$23=$A$154,AND(S35&gt;=X35,S35&lt;=Z35)),"OK","FORA DO INTERVALO")</f>
        <v>OK</v>
      </c>
      <c r="V35" s="55"/>
      <c r="W35" s="55"/>
      <c r="X35" s="16">
        <f>IF($J23=$A$154,0,VLOOKUP(CONCATENATE($J23,"-",$R35),$C$2:$G$145,3,FALSE))</f>
        <v>0.2034</v>
      </c>
      <c r="Y35" s="16">
        <f>IF($J23=$A$154,0,VLOOKUP(CONCATENATE($J23,"-",$R35),$C$2:$G$145,4,FALSE))</f>
        <v>0.22120000000000001</v>
      </c>
      <c r="Z35" s="16">
        <f>IF($J23=$A$154,0,VLOOKUP(CONCATENATE($J23,"-",$R35),$C$2:$G$145,5,FALSE))</f>
        <v>0.25</v>
      </c>
    </row>
    <row r="36" spans="1:26" ht="15" customHeight="1">
      <c r="A36" s="1" t="str">
        <f>A35</f>
        <v>Obras Portuárias, Marítimas e Fluviais</v>
      </c>
      <c r="B36" s="4" t="s">
        <v>13</v>
      </c>
      <c r="C36" s="1" t="str">
        <f t="shared" si="0"/>
        <v>Obras Portuárias, Marítimas e Fluviais-L</v>
      </c>
      <c r="E36" s="5">
        <v>7.1399999999999991E-2</v>
      </c>
      <c r="F36" s="5">
        <v>8.4000000000000005E-2</v>
      </c>
      <c r="G36" s="5">
        <v>0.1043</v>
      </c>
      <c r="I36" t="s">
        <v>21</v>
      </c>
      <c r="J36" s="56" t="s">
        <v>42</v>
      </c>
      <c r="K36" s="56"/>
      <c r="L36" s="56"/>
      <c r="M36" s="56"/>
      <c r="N36" s="56"/>
      <c r="O36" s="56"/>
      <c r="P36" s="56"/>
      <c r="Q36" s="56"/>
      <c r="R36" s="19" t="s">
        <v>43</v>
      </c>
      <c r="S36" s="20">
        <f ca="1">IF($J23=$A$154,0,ROUND((((1+S27+S28+S29)*(1+S30)*(1+S31)/(1-(S32+S33+S34)))-1),4))</f>
        <v>0.20599999999999999</v>
      </c>
    </row>
    <row r="37" spans="1:26" ht="26.4">
      <c r="A37" s="1" t="str">
        <f>A36</f>
        <v>Obras Portuárias, Marítimas e Fluviais</v>
      </c>
      <c r="B37" s="10" t="s">
        <v>15</v>
      </c>
      <c r="C37" s="1" t="str">
        <f t="shared" si="0"/>
        <v>Obras Portuárias, Marítimas e Fluviais-BDI PAD</v>
      </c>
      <c r="E37" s="5">
        <v>0.22800000000000001</v>
      </c>
      <c r="F37" s="5">
        <v>0.27479999999999999</v>
      </c>
      <c r="G37" s="5">
        <v>0.3095</v>
      </c>
      <c r="I37" t="s">
        <v>21</v>
      </c>
    </row>
    <row r="38" spans="1:26" ht="15.6">
      <c r="A38" s="1" t="s">
        <v>44</v>
      </c>
      <c r="B38" s="4" t="s">
        <v>5</v>
      </c>
      <c r="C38" s="1" t="str">
        <f t="shared" si="0"/>
        <v>Fornecimento de Materiais e Equipamentos (aquisição indireta - em conjunto com licitação de obras)-AC</v>
      </c>
      <c r="E38" s="5">
        <v>1.4999999999999999E-2</v>
      </c>
      <c r="F38" s="5">
        <v>3.4500000000000003E-2</v>
      </c>
      <c r="G38" s="5">
        <v>4.4900000000000002E-2</v>
      </c>
      <c r="I38" t="s">
        <v>21</v>
      </c>
      <c r="J38" s="21" t="str">
        <f ca="1">IF(U35&lt;&gt;"ok","X","")</f>
        <v/>
      </c>
      <c r="K38" s="57" t="str">
        <f ca="1">IF(U35&lt;&gt;"ok","Anexo: Relatório Técnico Circunstanciado justificando a adoção do percentual de cada parcela do BDI.","")</f>
        <v/>
      </c>
      <c r="L38" s="57"/>
      <c r="M38" s="57"/>
      <c r="N38" s="57"/>
      <c r="O38" s="57"/>
      <c r="P38" s="57"/>
      <c r="Q38" s="57"/>
      <c r="R38" s="57"/>
      <c r="S38" s="57"/>
    </row>
    <row r="39" spans="1:26">
      <c r="A39" s="1" t="str">
        <f>A38</f>
        <v>Fornecimento de Materiais e Equipamentos (aquisição indireta - em conjunto com licitação de obras)</v>
      </c>
      <c r="B39" s="4" t="s">
        <v>7</v>
      </c>
      <c r="C39" s="1" t="str">
        <f t="shared" si="0"/>
        <v>Fornecimento de Materiais e Equipamentos (aquisição indireta - em conjunto com licitação de obras)-SG</v>
      </c>
      <c r="E39" s="5">
        <v>3.0000000000000001E-3</v>
      </c>
      <c r="F39" s="5">
        <v>4.7999999999999996E-3</v>
      </c>
      <c r="G39" s="5">
        <v>8.199999999999999E-3</v>
      </c>
      <c r="I39" t="s">
        <v>21</v>
      </c>
    </row>
    <row r="40" spans="1:26">
      <c r="A40" s="1" t="str">
        <f>A39</f>
        <v>Fornecimento de Materiais e Equipamentos (aquisição indireta - em conjunto com licitação de obras)</v>
      </c>
      <c r="B40" s="4" t="s">
        <v>8</v>
      </c>
      <c r="C40" s="1" t="str">
        <f t="shared" si="0"/>
        <v>Fornecimento de Materiais e Equipamentos (aquisição indireta - em conjunto com licitação de obras)-R</v>
      </c>
      <c r="E40" s="5">
        <v>5.6000000000000008E-3</v>
      </c>
      <c r="F40" s="5">
        <v>8.5000000000000006E-3</v>
      </c>
      <c r="G40" s="5">
        <v>8.8999999999999999E-3</v>
      </c>
      <c r="I40" t="s">
        <v>21</v>
      </c>
      <c r="J40" s="64" t="s">
        <v>45</v>
      </c>
      <c r="K40" s="64"/>
      <c r="L40" s="64"/>
      <c r="M40" s="64"/>
      <c r="N40" s="64"/>
      <c r="O40" s="64"/>
      <c r="P40" s="64"/>
      <c r="Q40" s="64"/>
      <c r="R40" s="64"/>
      <c r="S40" s="64"/>
    </row>
    <row r="41" spans="1:26" ht="15.6">
      <c r="A41" s="1" t="str">
        <f>A40</f>
        <v>Fornecimento de Materiais e Equipamentos (aquisição indireta - em conjunto com licitação de obras)</v>
      </c>
      <c r="B41" s="4" t="s">
        <v>12</v>
      </c>
      <c r="C41" s="1" t="str">
        <f t="shared" si="0"/>
        <v>Fornecimento de Materiais e Equipamentos (aquisição indireta - em conjunto com licitação de obras)-DF</v>
      </c>
      <c r="E41" s="5">
        <v>8.5000000000000006E-3</v>
      </c>
      <c r="F41" s="5">
        <v>8.5000000000000006E-3</v>
      </c>
      <c r="G41" s="5">
        <v>1.11E-2</v>
      </c>
      <c r="I41" t="s">
        <v>21</v>
      </c>
      <c r="J41" s="22"/>
      <c r="K41" s="22"/>
      <c r="L41" s="22"/>
      <c r="M41" s="65" t="s">
        <v>46</v>
      </c>
      <c r="N41" s="66" t="str">
        <f>IF($J23=$A$155,"(1+K1+K2)*(1+K3)","(1+AC + S + R + G)*(1 + DF)*(1+L)")</f>
        <v>(1+AC + S + R + G)*(1 + DF)*(1+L)</v>
      </c>
      <c r="O41" s="66"/>
      <c r="P41" s="66"/>
      <c r="Q41" s="67" t="s">
        <v>47</v>
      </c>
      <c r="R41" s="22"/>
      <c r="S41" s="22"/>
    </row>
    <row r="42" spans="1:26" ht="15.6">
      <c r="A42" s="1" t="str">
        <f>A41</f>
        <v>Fornecimento de Materiais e Equipamentos (aquisição indireta - em conjunto com licitação de obras)</v>
      </c>
      <c r="B42" s="4" t="s">
        <v>13</v>
      </c>
      <c r="C42" s="1" t="str">
        <f t="shared" si="0"/>
        <v>Fornecimento de Materiais e Equipamentos (aquisição indireta - em conjunto com licitação de obras)-L</v>
      </c>
      <c r="E42" s="5">
        <v>3.5000000000000003E-2</v>
      </c>
      <c r="F42" s="5">
        <v>5.1100000000000007E-2</v>
      </c>
      <c r="G42" s="5">
        <v>6.2199999999999998E-2</v>
      </c>
      <c r="I42" t="s">
        <v>21</v>
      </c>
      <c r="J42" s="22"/>
      <c r="K42" s="22"/>
      <c r="L42" s="22"/>
      <c r="M42" s="65"/>
      <c r="N42" s="68" t="s">
        <v>48</v>
      </c>
      <c r="O42" s="68"/>
      <c r="P42" s="68"/>
      <c r="Q42" s="67"/>
      <c r="R42" s="22"/>
      <c r="S42" s="22"/>
    </row>
    <row r="43" spans="1:26" ht="15" customHeight="1">
      <c r="A43" s="1" t="str">
        <f>A42</f>
        <v>Fornecimento de Materiais e Equipamentos (aquisição indireta - em conjunto com licitação de obras)</v>
      </c>
      <c r="B43" s="10" t="s">
        <v>15</v>
      </c>
      <c r="C43" s="1" t="str">
        <f t="shared" si="0"/>
        <v>Fornecimento de Materiais e Equipamentos (aquisição indireta - em conjunto com licitação de obras)-BDI PAD</v>
      </c>
      <c r="E43" s="5">
        <v>0.111</v>
      </c>
      <c r="F43" s="5">
        <v>0.14019999999999999</v>
      </c>
      <c r="G43" s="5">
        <v>0.16800000000000001</v>
      </c>
      <c r="I43" t="s">
        <v>21</v>
      </c>
      <c r="J43" s="26"/>
      <c r="K43" s="26"/>
      <c r="L43" s="26"/>
      <c r="M43" s="26"/>
      <c r="N43" s="26"/>
      <c r="O43" s="26"/>
      <c r="P43" s="26"/>
      <c r="Q43" s="26"/>
      <c r="R43" s="26"/>
      <c r="S43" s="26"/>
    </row>
    <row r="44" spans="1:26" ht="50.1" customHeight="1">
      <c r="A44" s="1" t="s">
        <v>49</v>
      </c>
      <c r="B44" s="10" t="s">
        <v>5</v>
      </c>
      <c r="C44" s="1" t="str">
        <f t="shared" si="0"/>
        <v>Fornecimento de Materiais e Equipamentos (aquisição direta)-AC</v>
      </c>
      <c r="E44" s="5" t="s">
        <v>33</v>
      </c>
      <c r="F44" s="5" t="s">
        <v>33</v>
      </c>
      <c r="G44" s="5" t="s">
        <v>33</v>
      </c>
      <c r="I44" t="s">
        <v>21</v>
      </c>
      <c r="J44" s="58" t="str">
        <f>CONCATENATE("Declaro para os devidos fins que, conforme legislação tributária municipal, a base de cálculo deste tipo de obra corresponde à ",$R$17*100,"%, com a respectiva alíquota de ",$R$18*100,"%.")</f>
        <v>Declaro para os devidos fins que, conforme legislação tributária municipal, a base de cálculo deste tipo de obra corresponde à 50%, com a respectiva alíquota de 5%.</v>
      </c>
      <c r="K44" s="58"/>
      <c r="L44" s="58"/>
      <c r="M44" s="58"/>
      <c r="N44" s="58"/>
      <c r="O44" s="58"/>
      <c r="P44" s="58"/>
      <c r="Q44" s="58"/>
      <c r="R44" s="58"/>
      <c r="S44" s="58"/>
    </row>
    <row r="45" spans="1:26">
      <c r="A45" s="1" t="s">
        <v>49</v>
      </c>
      <c r="B45" s="10" t="s">
        <v>7</v>
      </c>
      <c r="C45" s="1" t="str">
        <f t="shared" si="0"/>
        <v>Fornecimento de Materiais e Equipamentos (aquisição direta)-SG</v>
      </c>
      <c r="E45" s="5" t="s">
        <v>33</v>
      </c>
      <c r="F45" s="5" t="s">
        <v>33</v>
      </c>
      <c r="G45" s="5" t="s">
        <v>33</v>
      </c>
      <c r="I45" t="s">
        <v>21</v>
      </c>
    </row>
    <row r="46" spans="1:26" ht="50.1" hidden="1" customHeight="1">
      <c r="A46" s="1" t="s">
        <v>49</v>
      </c>
      <c r="B46" s="10" t="s">
        <v>8</v>
      </c>
      <c r="C46" s="1" t="str">
        <f t="shared" si="0"/>
        <v>Fornecimento de Materiais e Equipamentos (aquisição direta)-R</v>
      </c>
      <c r="E46" s="5" t="s">
        <v>33</v>
      </c>
      <c r="F46" s="5" t="s">
        <v>33</v>
      </c>
      <c r="G46" s="5" t="s">
        <v>33</v>
      </c>
      <c r="I46" t="s">
        <v>21</v>
      </c>
      <c r="J46" s="58" t="e">
        <f ca="1">CONCATENATE("Declaro para os devidos fins que o regime de Contribuição Previdenciária sobre a Receita Bruta adotado para elaboração do orçamento foi ",IF(DESONERACAO="Sim","COM","SEM")," Desoneração, e que esta é a alternativa mais adequada para a Administração Pública.")</f>
        <v>#VALUE!</v>
      </c>
      <c r="K46" s="58"/>
      <c r="L46" s="58"/>
      <c r="M46" s="58"/>
      <c r="N46" s="58"/>
      <c r="O46" s="58"/>
      <c r="P46" s="58"/>
      <c r="Q46" s="58"/>
      <c r="R46" s="58"/>
      <c r="S46" s="58"/>
    </row>
    <row r="47" spans="1:26" hidden="1">
      <c r="A47" s="1" t="s">
        <v>49</v>
      </c>
      <c r="B47" s="10" t="s">
        <v>12</v>
      </c>
      <c r="C47" s="1" t="str">
        <f t="shared" si="0"/>
        <v>Fornecimento de Materiais e Equipamentos (aquisição direta)-DF</v>
      </c>
      <c r="E47" s="5" t="s">
        <v>33</v>
      </c>
      <c r="F47" s="5" t="s">
        <v>33</v>
      </c>
      <c r="G47" s="5" t="s">
        <v>33</v>
      </c>
      <c r="I47" t="s">
        <v>21</v>
      </c>
    </row>
    <row r="48" spans="1:26">
      <c r="A48" s="1" t="s">
        <v>49</v>
      </c>
      <c r="B48" s="10" t="s">
        <v>13</v>
      </c>
      <c r="C48" s="1" t="str">
        <f t="shared" si="0"/>
        <v>Fornecimento de Materiais e Equipamentos (aquisição direta)-L</v>
      </c>
      <c r="E48" s="5" t="s">
        <v>33</v>
      </c>
      <c r="F48" s="5" t="s">
        <v>33</v>
      </c>
      <c r="G48" s="5" t="s">
        <v>33</v>
      </c>
      <c r="I48" t="s">
        <v>21</v>
      </c>
      <c r="J48" s="1" t="s">
        <v>50</v>
      </c>
    </row>
    <row r="49" spans="1:19" ht="26.4">
      <c r="A49" s="1" t="s">
        <v>49</v>
      </c>
      <c r="B49" s="10" t="s">
        <v>15</v>
      </c>
      <c r="C49" s="1" t="str">
        <f t="shared" si="0"/>
        <v>Fornecimento de Materiais e Equipamentos (aquisição direta)-BDI PAD</v>
      </c>
      <c r="E49" s="5" t="s">
        <v>33</v>
      </c>
      <c r="F49" s="5" t="s">
        <v>33</v>
      </c>
      <c r="G49" s="5" t="s">
        <v>33</v>
      </c>
      <c r="I49" t="s">
        <v>21</v>
      </c>
      <c r="J49" s="59"/>
      <c r="K49" s="59"/>
      <c r="L49" s="59"/>
      <c r="M49" s="59"/>
      <c r="N49" s="59"/>
      <c r="O49" s="59"/>
      <c r="P49" s="59"/>
      <c r="Q49" s="59"/>
      <c r="R49" s="59"/>
      <c r="S49" s="59"/>
    </row>
    <row r="50" spans="1:19">
      <c r="A50" s="1" t="s">
        <v>51</v>
      </c>
      <c r="B50" s="4" t="s">
        <v>52</v>
      </c>
      <c r="C50" s="1" t="str">
        <f t="shared" si="0"/>
        <v>Estudos e Projetos, Planos e Gerenciamento e outros correlatos-K1</v>
      </c>
      <c r="E50" s="5" t="s">
        <v>33</v>
      </c>
      <c r="F50" s="5" t="s">
        <v>33</v>
      </c>
      <c r="G50" s="5" t="s">
        <v>33</v>
      </c>
      <c r="I50" t="s">
        <v>21</v>
      </c>
    </row>
    <row r="51" spans="1:19">
      <c r="A51" s="1" t="str">
        <f>A50</f>
        <v>Estudos e Projetos, Planos e Gerenciamento e outros correlatos</v>
      </c>
      <c r="B51" s="4" t="s">
        <v>53</v>
      </c>
      <c r="C51" s="1" t="str">
        <f t="shared" si="0"/>
        <v>Estudos e Projetos, Planos e Gerenciamento e outros correlatos-K2</v>
      </c>
      <c r="E51" s="5" t="s">
        <v>33</v>
      </c>
      <c r="F51" s="5">
        <v>0.2</v>
      </c>
      <c r="G51" s="5" t="s">
        <v>33</v>
      </c>
      <c r="I51" t="s">
        <v>21</v>
      </c>
      <c r="J51" s="60" t="str">
        <f>Import.Município</f>
        <v>TORITAMA/PERNAMBUCO</v>
      </c>
      <c r="K51" s="60"/>
      <c r="L51" s="60"/>
      <c r="M51" s="60"/>
      <c r="P51" s="61"/>
      <c r="Q51" s="61"/>
      <c r="R51" s="61"/>
      <c r="S51" s="61"/>
    </row>
    <row r="52" spans="1:19">
      <c r="A52" s="1" t="str">
        <f>A51</f>
        <v>Estudos e Projetos, Planos e Gerenciamento e outros correlatos</v>
      </c>
      <c r="B52" s="4"/>
      <c r="C52" s="1" t="str">
        <f t="shared" si="0"/>
        <v>Estudos e Projetos, Planos e Gerenciamento e outros correlatos-</v>
      </c>
      <c r="E52" s="5" t="s">
        <v>33</v>
      </c>
      <c r="F52" s="5" t="s">
        <v>33</v>
      </c>
      <c r="G52" s="5" t="s">
        <v>33</v>
      </c>
      <c r="I52" t="s">
        <v>21</v>
      </c>
      <c r="J52" s="62" t="s">
        <v>54</v>
      </c>
      <c r="K52" s="62"/>
      <c r="L52" s="62"/>
      <c r="M52" s="62"/>
      <c r="O52" s="27"/>
      <c r="P52" s="28" t="s">
        <v>55</v>
      </c>
      <c r="Q52" s="29"/>
      <c r="R52" s="29"/>
      <c r="S52" s="29"/>
    </row>
    <row r="53" spans="1:19" ht="30" customHeight="1">
      <c r="A53" s="1" t="str">
        <f>A52</f>
        <v>Estudos e Projetos, Planos e Gerenciamento e outros correlatos</v>
      </c>
      <c r="B53" s="4"/>
      <c r="C53" s="1" t="str">
        <f t="shared" si="0"/>
        <v>Estudos e Projetos, Planos e Gerenciamento e outros correlatos-</v>
      </c>
      <c r="E53" s="5" t="s">
        <v>33</v>
      </c>
      <c r="F53" s="5" t="s">
        <v>33</v>
      </c>
      <c r="G53" s="5" t="s">
        <v>33</v>
      </c>
      <c r="I53" t="s">
        <v>21</v>
      </c>
    </row>
    <row r="54" spans="1:19">
      <c r="A54" s="1" t="str">
        <f>A53</f>
        <v>Estudos e Projetos, Planos e Gerenciamento e outros correlatos</v>
      </c>
      <c r="B54" s="4" t="s">
        <v>56</v>
      </c>
      <c r="C54" s="1" t="str">
        <f t="shared" si="0"/>
        <v>Estudos e Projetos, Planos e Gerenciamento e outros correlatos-K3</v>
      </c>
      <c r="E54" s="5" t="s">
        <v>33</v>
      </c>
      <c r="F54" s="5">
        <v>0.12</v>
      </c>
      <c r="G54" s="5" t="s">
        <v>33</v>
      </c>
      <c r="I54" t="s">
        <v>21</v>
      </c>
      <c r="J54" s="63"/>
      <c r="K54" s="63"/>
      <c r="L54" s="63"/>
      <c r="M54" s="63"/>
      <c r="N54" s="30"/>
    </row>
    <row r="55" spans="1:19" ht="12.75" customHeight="1">
      <c r="A55" s="1" t="str">
        <f>A54</f>
        <v>Estudos e Projetos, Planos e Gerenciamento e outros correlatos</v>
      </c>
      <c r="B55" s="10" t="s">
        <v>15</v>
      </c>
      <c r="C55" s="1" t="str">
        <f t="shared" si="0"/>
        <v>Estudos e Projetos, Planos e Gerenciamento e outros correlatos-BDI PAD</v>
      </c>
      <c r="E55" s="5" t="s">
        <v>33</v>
      </c>
      <c r="F55" s="5" t="s">
        <v>33</v>
      </c>
      <c r="G55" s="5" t="s">
        <v>33</v>
      </c>
      <c r="I55" t="s">
        <v>21</v>
      </c>
      <c r="J55" s="69" t="s">
        <v>57</v>
      </c>
      <c r="K55" s="69"/>
      <c r="L55" s="69"/>
      <c r="M55" s="69"/>
    </row>
    <row r="56" spans="1:19" hidden="1">
      <c r="B56" s="10"/>
      <c r="E56" s="5"/>
      <c r="F56" s="5"/>
      <c r="G56" s="5"/>
      <c r="I56" t="s">
        <v>21</v>
      </c>
      <c r="J56" s="11" t="s">
        <v>58</v>
      </c>
      <c r="K56" s="31" t="e">
        <f t="array" ref="K56:K58">Import.RespOrçamento</f>
        <v>#REF!</v>
      </c>
      <c r="L56" s="32"/>
      <c r="M56" s="32"/>
      <c r="N56" s="30"/>
    </row>
    <row r="57" spans="1:19" hidden="1">
      <c r="A57"/>
      <c r="B57"/>
      <c r="C57"/>
      <c r="D57"/>
      <c r="E57"/>
      <c r="F57"/>
      <c r="G57"/>
      <c r="I57" t="s">
        <v>21</v>
      </c>
      <c r="J57" s="11" t="s">
        <v>59</v>
      </c>
      <c r="K57" s="31" t="e">
        <v>#REF!</v>
      </c>
      <c r="L57" s="32"/>
      <c r="M57" s="32"/>
      <c r="N57" s="30"/>
    </row>
    <row r="58" spans="1:19" hidden="1">
      <c r="A58"/>
      <c r="B58"/>
      <c r="C58"/>
      <c r="D58"/>
      <c r="E58"/>
      <c r="F58"/>
      <c r="G58"/>
      <c r="I58" t="s">
        <v>21</v>
      </c>
      <c r="J58" s="11" t="s">
        <v>60</v>
      </c>
      <c r="K58" s="31" t="e">
        <v>#REF!</v>
      </c>
      <c r="L58" s="32"/>
      <c r="M58" s="32"/>
      <c r="N58" s="30"/>
    </row>
    <row r="59" spans="1:19" hidden="1">
      <c r="A59"/>
      <c r="B59"/>
      <c r="C59"/>
      <c r="D59"/>
      <c r="E59"/>
      <c r="F59"/>
      <c r="G59"/>
      <c r="I59" t="s">
        <v>21</v>
      </c>
      <c r="J59" s="11"/>
      <c r="K59" s="33"/>
      <c r="L59" s="32"/>
      <c r="M59" s="32"/>
      <c r="N59" s="30"/>
    </row>
    <row r="60" spans="1:19" ht="15.6" hidden="1">
      <c r="A60"/>
      <c r="B60"/>
      <c r="C60"/>
      <c r="D60"/>
      <c r="E60"/>
      <c r="F60"/>
      <c r="G60"/>
      <c r="I60" t="str">
        <f ca="1">IF($S$75=0,"","F")</f>
        <v/>
      </c>
      <c r="J60" s="70" t="s">
        <v>61</v>
      </c>
      <c r="K60" s="70"/>
      <c r="L60" s="70"/>
      <c r="M60" s="70"/>
      <c r="N60" s="70"/>
      <c r="O60" s="70"/>
      <c r="P60" s="70"/>
      <c r="Q60" s="70"/>
      <c r="R60" s="70"/>
      <c r="S60" s="70"/>
    </row>
    <row r="61" spans="1:19" hidden="1">
      <c r="A61"/>
      <c r="B61"/>
      <c r="C61"/>
      <c r="D61"/>
      <c r="E61"/>
      <c r="F61"/>
      <c r="G61"/>
      <c r="I61" t="str">
        <f t="shared" ref="I61:I99" ca="1" si="1">IF($S$75=0,"","F")</f>
        <v/>
      </c>
    </row>
    <row r="62" spans="1:19" hidden="1">
      <c r="A62"/>
      <c r="B62"/>
      <c r="C62"/>
      <c r="D62"/>
      <c r="E62"/>
      <c r="F62"/>
      <c r="G62"/>
      <c r="I62" t="str">
        <f t="shared" ca="1" si="1"/>
        <v/>
      </c>
      <c r="J62" s="46" t="s">
        <v>24</v>
      </c>
      <c r="K62" s="46"/>
      <c r="L62" s="46"/>
      <c r="M62" s="46"/>
      <c r="N62" s="46"/>
      <c r="O62" s="46"/>
      <c r="P62" s="46"/>
      <c r="Q62" s="46"/>
      <c r="R62" s="46"/>
      <c r="S62" s="46"/>
    </row>
    <row r="63" spans="1:19" hidden="1">
      <c r="A63"/>
      <c r="B63"/>
      <c r="C63"/>
      <c r="D63"/>
      <c r="E63"/>
      <c r="F63"/>
      <c r="G63"/>
      <c r="I63" t="str">
        <f t="shared" ca="1" si="1"/>
        <v/>
      </c>
      <c r="J63" s="53" t="s">
        <v>62</v>
      </c>
      <c r="K63" s="53"/>
      <c r="L63" s="53"/>
      <c r="M63" s="53"/>
      <c r="N63" s="53"/>
      <c r="O63" s="53"/>
      <c r="P63" s="53"/>
      <c r="Q63" s="53"/>
      <c r="R63" s="53"/>
      <c r="S63" s="53"/>
    </row>
    <row r="64" spans="1:19" hidden="1">
      <c r="A64"/>
      <c r="B64"/>
      <c r="C64"/>
      <c r="D64"/>
      <c r="E64"/>
      <c r="F64"/>
      <c r="G64"/>
      <c r="I64" t="str">
        <f t="shared" ca="1" si="1"/>
        <v/>
      </c>
    </row>
    <row r="65" spans="1:26" ht="12.75" hidden="1" customHeight="1">
      <c r="A65"/>
      <c r="B65"/>
      <c r="C65"/>
      <c r="D65"/>
      <c r="E65"/>
      <c r="F65"/>
      <c r="G65"/>
      <c r="I65" t="str">
        <f t="shared" ca="1" si="1"/>
        <v/>
      </c>
      <c r="J65" s="54" t="s">
        <v>25</v>
      </c>
      <c r="K65" s="54"/>
      <c r="L65" s="54"/>
      <c r="M65" s="54"/>
      <c r="N65" s="54"/>
      <c r="O65" s="54"/>
      <c r="P65" s="54"/>
      <c r="Q65" s="54"/>
      <c r="R65" s="54" t="s">
        <v>26</v>
      </c>
      <c r="S65" s="55" t="s">
        <v>27</v>
      </c>
      <c r="U65" s="55" t="s">
        <v>28</v>
      </c>
      <c r="V65" s="55"/>
      <c r="W65" s="55"/>
      <c r="X65" s="48" t="s">
        <v>29</v>
      </c>
      <c r="Y65" s="48" t="s">
        <v>30</v>
      </c>
      <c r="Z65" s="48" t="s">
        <v>31</v>
      </c>
    </row>
    <row r="66" spans="1:26" ht="12.75" hidden="1" customHeight="1">
      <c r="A66"/>
      <c r="B66"/>
      <c r="C66"/>
      <c r="D66"/>
      <c r="E66"/>
      <c r="F66"/>
      <c r="G66"/>
      <c r="I66" t="str">
        <f t="shared" ca="1" si="1"/>
        <v/>
      </c>
      <c r="J66" s="54"/>
      <c r="K66" s="54"/>
      <c r="L66" s="54"/>
      <c r="M66" s="54"/>
      <c r="N66" s="54"/>
      <c r="O66" s="54"/>
      <c r="P66" s="54"/>
      <c r="Q66" s="54"/>
      <c r="R66" s="54"/>
      <c r="S66" s="55"/>
      <c r="U66" s="55"/>
      <c r="V66" s="55"/>
      <c r="W66" s="55"/>
      <c r="X66" s="48"/>
      <c r="Y66" s="48"/>
      <c r="Z66" s="48"/>
    </row>
    <row r="67" spans="1:26" ht="15" hidden="1" customHeight="1">
      <c r="A67"/>
      <c r="B67"/>
      <c r="C67"/>
      <c r="D67"/>
      <c r="E67"/>
      <c r="F67"/>
      <c r="G67"/>
      <c r="I67" t="str">
        <f t="shared" ca="1" si="1"/>
        <v/>
      </c>
      <c r="J67" s="49" t="str">
        <f>IF($J$23=$A$155,"Encargos Sociais incidentes sobre a mão de obra","Administração Central")</f>
        <v>Administração Central</v>
      </c>
      <c r="K67" s="49"/>
      <c r="L67" s="49"/>
      <c r="M67" s="49"/>
      <c r="N67" s="49"/>
      <c r="O67" s="49"/>
      <c r="P67" s="49"/>
      <c r="Q67" s="49"/>
      <c r="R67" s="14" t="str">
        <f>IF($J63=$A$155,"K1","AC")</f>
        <v>AC</v>
      </c>
      <c r="S67" s="15"/>
      <c r="U67" s="50" t="s">
        <v>33</v>
      </c>
      <c r="V67" s="50"/>
      <c r="W67" s="50"/>
      <c r="X67" s="16" t="e">
        <f>VLOOKUP(CONCATENATE(J63,"-",R67),$C$2:$G$145,3,FALSE)</f>
        <v>#N/A</v>
      </c>
      <c r="Y67" s="16" t="e">
        <f>VLOOKUP(CONCATENATE(J63,"-",R67),$C$2:$G$145,4,FALSE)</f>
        <v>#N/A</v>
      </c>
      <c r="Z67" s="16" t="e">
        <f>VLOOKUP(CONCATENATE(J63,"-",R67),$C$2:$G$145,5,FALSE)</f>
        <v>#N/A</v>
      </c>
    </row>
    <row r="68" spans="1:26" ht="15" hidden="1" customHeight="1">
      <c r="A68"/>
      <c r="B68"/>
      <c r="C68"/>
      <c r="D68"/>
      <c r="E68"/>
      <c r="F68"/>
      <c r="G68"/>
      <c r="I68" t="str">
        <f t="shared" ca="1" si="1"/>
        <v/>
      </c>
      <c r="J68" s="49" t="str">
        <f>IF($J$23=$A$155,"Administração Central da empresa ou consultoria - overhead","Seguro e Garantia")</f>
        <v>Seguro e Garantia</v>
      </c>
      <c r="K68" s="49"/>
      <c r="L68" s="49"/>
      <c r="M68" s="49"/>
      <c r="N68" s="49"/>
      <c r="O68" s="49"/>
      <c r="P68" s="49"/>
      <c r="Q68" s="49"/>
      <c r="R68" s="14" t="str">
        <f>IF($J63=$A$155,"K2","SG")</f>
        <v>SG</v>
      </c>
      <c r="S68" s="15"/>
      <c r="U68" s="50" t="s">
        <v>33</v>
      </c>
      <c r="V68" s="50"/>
      <c r="W68" s="50"/>
      <c r="X68" s="16" t="e">
        <f>VLOOKUP(CONCATENATE(J63,"-",R68),$C$2:$G$145,3,FALSE)</f>
        <v>#N/A</v>
      </c>
      <c r="Y68" s="16" t="e">
        <f>VLOOKUP(CONCATENATE(J63,"-",R68),$C$2:$G$145,4,FALSE)</f>
        <v>#N/A</v>
      </c>
      <c r="Z68" s="16" t="e">
        <f>VLOOKUP(CONCATENATE(J63,"-",R68),$C$2:$G$145,5,FALSE)</f>
        <v>#N/A</v>
      </c>
    </row>
    <row r="69" spans="1:26" ht="15" hidden="1" customHeight="1">
      <c r="A69"/>
      <c r="B69"/>
      <c r="C69"/>
      <c r="D69"/>
      <c r="E69"/>
      <c r="F69"/>
      <c r="G69"/>
      <c r="I69" t="str">
        <f t="shared" ca="1" si="1"/>
        <v/>
      </c>
      <c r="J69" s="49" t="str">
        <f>IF($J$23=$A$155,"","Risco")</f>
        <v>Risco</v>
      </c>
      <c r="K69" s="49"/>
      <c r="L69" s="49"/>
      <c r="M69" s="49"/>
      <c r="N69" s="49"/>
      <c r="O69" s="49"/>
      <c r="P69" s="49"/>
      <c r="Q69" s="49"/>
      <c r="R69" s="14" t="str">
        <f>IF($J63=$A$155,"","R")</f>
        <v>R</v>
      </c>
      <c r="S69" s="15"/>
      <c r="U69" s="50" t="s">
        <v>33</v>
      </c>
      <c r="V69" s="50"/>
      <c r="W69" s="50"/>
      <c r="X69" s="16" t="e">
        <f>VLOOKUP(CONCATENATE(J63,"-",R69),$C$2:$G$145,3,FALSE)</f>
        <v>#N/A</v>
      </c>
      <c r="Y69" s="16" t="e">
        <f>VLOOKUP(CONCATENATE(J63,"-",R69),$C$2:$G$145,4,FALSE)</f>
        <v>#N/A</v>
      </c>
      <c r="Z69" s="16" t="e">
        <f>VLOOKUP(CONCATENATE(J63,"-",R69),$C$2:$G$145,5,FALSE)</f>
        <v>#N/A</v>
      </c>
    </row>
    <row r="70" spans="1:26" ht="15" hidden="1" customHeight="1">
      <c r="A70"/>
      <c r="B70"/>
      <c r="C70"/>
      <c r="D70"/>
      <c r="E70"/>
      <c r="F70"/>
      <c r="G70"/>
      <c r="I70" t="str">
        <f t="shared" ca="1" si="1"/>
        <v/>
      </c>
      <c r="J70" s="49" t="str">
        <f>IF($J$23=$A$155,"","Despesas Financeiras")</f>
        <v>Despesas Financeiras</v>
      </c>
      <c r="K70" s="49"/>
      <c r="L70" s="49"/>
      <c r="M70" s="49"/>
      <c r="N70" s="49"/>
      <c r="O70" s="49"/>
      <c r="P70" s="49"/>
      <c r="Q70" s="49"/>
      <c r="R70" s="14" t="str">
        <f>IF($J63=$A$155,"","DF")</f>
        <v>DF</v>
      </c>
      <c r="S70" s="15"/>
      <c r="U70" s="50" t="s">
        <v>33</v>
      </c>
      <c r="V70" s="50"/>
      <c r="W70" s="50"/>
      <c r="X70" s="16" t="e">
        <f>VLOOKUP(CONCATENATE(J63,"-",R70),$C$2:$G$145,3,FALSE)</f>
        <v>#N/A</v>
      </c>
      <c r="Y70" s="16" t="e">
        <f>VLOOKUP(CONCATENATE(J63,"-",R70),$C$2:$G$145,4,FALSE)</f>
        <v>#N/A</v>
      </c>
      <c r="Z70" s="16" t="e">
        <f>VLOOKUP(CONCATENATE(J63,"-",R70),$C$2:$G$145,5,FALSE)</f>
        <v>#N/A</v>
      </c>
    </row>
    <row r="71" spans="1:26" ht="15" hidden="1" customHeight="1">
      <c r="A71"/>
      <c r="B71"/>
      <c r="C71"/>
      <c r="D71"/>
      <c r="E71"/>
      <c r="F71"/>
      <c r="G71"/>
      <c r="I71" t="str">
        <f t="shared" ca="1" si="1"/>
        <v/>
      </c>
      <c r="J71" s="49" t="str">
        <f>IF($J$23=$A$155,"Margem bruta da empresa de consultoria","Lucro")</f>
        <v>Lucro</v>
      </c>
      <c r="K71" s="49"/>
      <c r="L71" s="49"/>
      <c r="M71" s="49"/>
      <c r="N71" s="49"/>
      <c r="O71" s="49"/>
      <c r="P71" s="49"/>
      <c r="Q71" s="49"/>
      <c r="R71" s="14" t="str">
        <f>IF($J63=$A$155,"K3","L")</f>
        <v>L</v>
      </c>
      <c r="S71" s="15"/>
      <c r="U71" s="50" t="s">
        <v>33</v>
      </c>
      <c r="V71" s="50"/>
      <c r="W71" s="50"/>
      <c r="X71" s="16" t="e">
        <f>VLOOKUP(CONCATENATE(J63,"-",R71),$C$2:$G$145,3,FALSE)</f>
        <v>#N/A</v>
      </c>
      <c r="Y71" s="16" t="e">
        <f>VLOOKUP(CONCATENATE(J63,"-",R71),$C$2:$G$145,4,FALSE)</f>
        <v>#N/A</v>
      </c>
      <c r="Z71" s="16" t="e">
        <f>VLOOKUP(CONCATENATE(J63,"-",R71),$C$2:$G$145,5,FALSE)</f>
        <v>#N/A</v>
      </c>
    </row>
    <row r="72" spans="1:26" ht="15" hidden="1" customHeight="1">
      <c r="A72"/>
      <c r="B72"/>
      <c r="C72"/>
      <c r="D72"/>
      <c r="E72"/>
      <c r="F72"/>
      <c r="G72"/>
      <c r="I72" t="str">
        <f t="shared" ca="1" si="1"/>
        <v/>
      </c>
      <c r="J72" s="49" t="s">
        <v>35</v>
      </c>
      <c r="K72" s="49"/>
      <c r="L72" s="49"/>
      <c r="M72" s="49"/>
      <c r="N72" s="49"/>
      <c r="O72" s="49"/>
      <c r="P72" s="49"/>
      <c r="Q72" s="49"/>
      <c r="R72" s="14" t="s">
        <v>36</v>
      </c>
      <c r="S72" s="15"/>
      <c r="U72" s="50" t="s">
        <v>33</v>
      </c>
      <c r="V72" s="50"/>
      <c r="W72" s="50"/>
      <c r="X72" s="16">
        <v>3.6499999999999998E-2</v>
      </c>
      <c r="Y72" s="16">
        <v>3.6499999999999998E-2</v>
      </c>
      <c r="Z72" s="16">
        <v>3.6499999999999998E-2</v>
      </c>
    </row>
    <row r="73" spans="1:26" ht="15" hidden="1" customHeight="1">
      <c r="A73"/>
      <c r="B73"/>
      <c r="C73"/>
      <c r="D73"/>
      <c r="E73"/>
      <c r="F73"/>
      <c r="G73"/>
      <c r="I73" t="str">
        <f t="shared" ca="1" si="1"/>
        <v/>
      </c>
      <c r="J73" s="49" t="s">
        <v>37</v>
      </c>
      <c r="K73" s="49"/>
      <c r="L73" s="49"/>
      <c r="M73" s="49"/>
      <c r="N73" s="49"/>
      <c r="O73" s="49"/>
      <c r="P73" s="49"/>
      <c r="Q73" s="49"/>
      <c r="R73" s="14" t="s">
        <v>38</v>
      </c>
      <c r="S73" s="16">
        <f ca="1">IF(AND($J63&lt;&gt;$A$154,COUNTA(OFFSET(S66,1,0,6))&gt;0),$R$18*$R$17,0)</f>
        <v>0</v>
      </c>
      <c r="U73" s="50" t="s">
        <v>33</v>
      </c>
      <c r="V73" s="50"/>
      <c r="W73" s="50"/>
      <c r="X73" s="16">
        <v>0</v>
      </c>
      <c r="Y73" s="16">
        <v>2.5000000000000001E-2</v>
      </c>
      <c r="Z73" s="16">
        <v>0.05</v>
      </c>
    </row>
    <row r="74" spans="1:26" ht="15" hidden="1" customHeight="1">
      <c r="A74"/>
      <c r="B74"/>
      <c r="C74"/>
      <c r="D74"/>
      <c r="E74"/>
      <c r="F74"/>
      <c r="G74"/>
      <c r="I74" t="str">
        <f t="shared" ca="1" si="1"/>
        <v/>
      </c>
      <c r="J74" s="49" t="s">
        <v>39</v>
      </c>
      <c r="K74" s="49"/>
      <c r="L74" s="49"/>
      <c r="M74" s="49"/>
      <c r="N74" s="49"/>
      <c r="O74" s="49"/>
      <c r="P74" s="49"/>
      <c r="Q74" s="49"/>
      <c r="R74" s="14" t="s">
        <v>40</v>
      </c>
      <c r="S74" s="16">
        <f ca="1">IF(BDI.Opcao&lt;&gt;"Desonerado",0,IF(AND($J63&lt;&gt;$A$154,COUNTA(OFFSET(S66,1,0,6))&gt;0),4.5%,0%))</f>
        <v>0</v>
      </c>
      <c r="U74" s="50" t="s">
        <v>33</v>
      </c>
      <c r="V74" s="50"/>
      <c r="W74" s="50"/>
      <c r="X74" s="17">
        <v>0</v>
      </c>
      <c r="Y74" s="17">
        <v>4.4999999999999998E-2</v>
      </c>
      <c r="Z74" s="17">
        <v>4.4999999999999998E-2</v>
      </c>
    </row>
    <row r="75" spans="1:26" ht="15" hidden="1" customHeight="1">
      <c r="A75"/>
      <c r="B75"/>
      <c r="C75"/>
      <c r="D75"/>
      <c r="E75"/>
      <c r="F75"/>
      <c r="G75"/>
      <c r="I75" t="str">
        <f t="shared" ca="1" si="1"/>
        <v/>
      </c>
      <c r="J75" s="49" t="s">
        <v>41</v>
      </c>
      <c r="K75" s="49"/>
      <c r="L75" s="49"/>
      <c r="M75" s="49"/>
      <c r="N75" s="49"/>
      <c r="O75" s="49"/>
      <c r="P75" s="49"/>
      <c r="Q75" s="49"/>
      <c r="R75" s="18" t="s">
        <v>15</v>
      </c>
      <c r="S75" s="16">
        <f ca="1">IF($J63=$A$154,0,ROUND((((1+S67+S68+S69)*(1+S70)*(1+S71)/(1-(S72+S73)))-1),4))</f>
        <v>0</v>
      </c>
      <c r="U75" s="55" t="e">
        <f ca="1">IF(OR($J$23=$A$155,$J$23=$A$154,AND(S75&gt;=X75,S75&lt;=Z75)),"OK","FORA DO INTERVALO")</f>
        <v>#N/A</v>
      </c>
      <c r="V75" s="55"/>
      <c r="W75" s="55"/>
      <c r="X75" s="16" t="e">
        <f>IF($J63=$A$154,0,VLOOKUP(CONCATENATE($J63,"-",$R75),$C$2:$G$145,3,FALSE))</f>
        <v>#N/A</v>
      </c>
      <c r="Y75" s="16" t="e">
        <f>IF($J63=$A$154,0,VLOOKUP(CONCATENATE($J63,"-",$R75),$C$2:$G$145,4,FALSE))</f>
        <v>#N/A</v>
      </c>
      <c r="Z75" s="16" t="e">
        <f>IF($J63=$A$154,0,VLOOKUP(CONCATENATE($J63,"-",$R75),$C$2:$G$145,5,FALSE))</f>
        <v>#N/A</v>
      </c>
    </row>
    <row r="76" spans="1:26" ht="15" hidden="1" customHeight="1">
      <c r="A76"/>
      <c r="B76"/>
      <c r="C76"/>
      <c r="D76"/>
      <c r="E76"/>
      <c r="F76"/>
      <c r="G76"/>
      <c r="I76" t="str">
        <f t="shared" ca="1" si="1"/>
        <v/>
      </c>
      <c r="J76" s="56" t="s">
        <v>63</v>
      </c>
      <c r="K76" s="56"/>
      <c r="L76" s="56"/>
      <c r="M76" s="56"/>
      <c r="N76" s="56"/>
      <c r="O76" s="56"/>
      <c r="P76" s="56"/>
      <c r="Q76" s="56"/>
      <c r="R76" s="19" t="s">
        <v>43</v>
      </c>
      <c r="S76" s="20">
        <f ca="1">IF($J63=$A$154,0,ROUND((((1+S67+S68+S69)*(1+S70)*(1+S71)/(1-(S72+S73+S74)))-1),4))</f>
        <v>0</v>
      </c>
    </row>
    <row r="77" spans="1:26" ht="25.5" hidden="1" customHeight="1">
      <c r="A77"/>
      <c r="B77"/>
      <c r="C77"/>
      <c r="D77"/>
      <c r="E77"/>
      <c r="F77"/>
      <c r="G77"/>
      <c r="I77" t="str">
        <f t="shared" ca="1" si="1"/>
        <v/>
      </c>
    </row>
    <row r="78" spans="1:26" ht="15.6" hidden="1">
      <c r="A78"/>
      <c r="B78"/>
      <c r="C78"/>
      <c r="D78"/>
      <c r="E78"/>
      <c r="F78"/>
      <c r="G78"/>
      <c r="I78" t="str">
        <f t="shared" ca="1" si="1"/>
        <v/>
      </c>
      <c r="J78" s="21" t="e">
        <f ca="1">IF(U75&lt;&gt;"ok","X","")</f>
        <v>#N/A</v>
      </c>
      <c r="K78" s="57" t="e">
        <f ca="1">IF(U75&lt;&gt;"ok","Anexo: Relatório Técnico Circunstanciado justificando a adoção do percentual de cada parcela do BDI.","")</f>
        <v>#N/A</v>
      </c>
      <c r="L78" s="57"/>
      <c r="M78" s="57"/>
      <c r="N78" s="57"/>
      <c r="O78" s="57"/>
      <c r="P78" s="57"/>
      <c r="Q78" s="57"/>
      <c r="R78" s="57"/>
      <c r="S78" s="57"/>
    </row>
    <row r="79" spans="1:26" hidden="1">
      <c r="A79"/>
      <c r="B79"/>
      <c r="C79"/>
      <c r="D79"/>
      <c r="E79"/>
      <c r="F79"/>
      <c r="G79"/>
      <c r="I79" t="str">
        <f t="shared" ca="1" si="1"/>
        <v/>
      </c>
    </row>
    <row r="80" spans="1:26" hidden="1">
      <c r="A80"/>
      <c r="B80"/>
      <c r="C80"/>
      <c r="D80"/>
      <c r="E80"/>
      <c r="F80"/>
      <c r="G80"/>
      <c r="I80" t="str">
        <f t="shared" ca="1" si="1"/>
        <v/>
      </c>
      <c r="J80" s="64" t="s">
        <v>45</v>
      </c>
      <c r="K80" s="64"/>
      <c r="L80" s="64"/>
      <c r="M80" s="64"/>
      <c r="N80" s="64"/>
      <c r="O80" s="64"/>
      <c r="P80" s="64"/>
      <c r="Q80" s="64"/>
      <c r="R80" s="64"/>
      <c r="S80" s="64"/>
    </row>
    <row r="81" spans="1:19" ht="15.6" hidden="1">
      <c r="A81"/>
      <c r="B81"/>
      <c r="C81"/>
      <c r="D81"/>
      <c r="E81"/>
      <c r="F81"/>
      <c r="G81"/>
      <c r="I81" t="str">
        <f t="shared" ca="1" si="1"/>
        <v/>
      </c>
      <c r="J81" s="22"/>
      <c r="K81" s="22"/>
      <c r="L81" s="22"/>
      <c r="M81" s="65" t="s">
        <v>46</v>
      </c>
      <c r="N81" s="66" t="str">
        <f>IF($J63=$A$155,"(1+K1+K2)*(1+K3)","(1+AC + S + R + G)*(1 + DF)*(1+L)")</f>
        <v>(1+AC + S + R + G)*(1 + DF)*(1+L)</v>
      </c>
      <c r="O81" s="66"/>
      <c r="P81" s="66"/>
      <c r="Q81" s="67" t="s">
        <v>47</v>
      </c>
      <c r="R81" s="22"/>
      <c r="S81" s="22"/>
    </row>
    <row r="82" spans="1:19" ht="15.6" hidden="1">
      <c r="A82"/>
      <c r="B82"/>
      <c r="C82"/>
      <c r="D82"/>
      <c r="E82"/>
      <c r="F82"/>
      <c r="G82"/>
      <c r="I82" t="str">
        <f t="shared" ca="1" si="1"/>
        <v/>
      </c>
      <c r="J82" s="22"/>
      <c r="K82" s="22"/>
      <c r="L82" s="22"/>
      <c r="M82" s="65"/>
      <c r="N82" s="68" t="s">
        <v>48</v>
      </c>
      <c r="O82" s="68"/>
      <c r="P82" s="68"/>
      <c r="Q82" s="67"/>
      <c r="R82" s="22"/>
      <c r="S82" s="22"/>
    </row>
    <row r="83" spans="1:19" ht="15" hidden="1" customHeight="1">
      <c r="A83"/>
      <c r="B83"/>
      <c r="C83"/>
      <c r="D83"/>
      <c r="E83"/>
      <c r="F83"/>
      <c r="G83"/>
      <c r="I83" t="str">
        <f t="shared" ca="1" si="1"/>
        <v/>
      </c>
      <c r="J83" s="22"/>
      <c r="K83" s="22"/>
      <c r="L83" s="22"/>
      <c r="M83" s="23"/>
      <c r="N83" s="25"/>
      <c r="O83" s="25"/>
      <c r="P83" s="25"/>
      <c r="Q83" s="24"/>
      <c r="R83" s="22"/>
      <c r="S83" s="22"/>
    </row>
    <row r="84" spans="1:19" ht="50.1" hidden="1" customHeight="1">
      <c r="A84"/>
      <c r="B84"/>
      <c r="C84"/>
      <c r="D84"/>
      <c r="E84"/>
      <c r="F84"/>
      <c r="G84"/>
      <c r="I84" t="str">
        <f t="shared" ca="1" si="1"/>
        <v/>
      </c>
      <c r="J84" s="58" t="str">
        <f>CONCATENATE("Declaro para os devidos fins que, conforme legislação tributária municipal, a base de cálculo deste tipo de obra corresponde à ",$R$17*100,"%, com a respectiva alíquota de ",$R$18*100,"%.")</f>
        <v>Declaro para os devidos fins que, conforme legislação tributária municipal, a base de cálculo deste tipo de obra corresponde à 50%, com a respectiva alíquota de 5%.</v>
      </c>
      <c r="K84" s="58"/>
      <c r="L84" s="58"/>
      <c r="M84" s="58"/>
      <c r="N84" s="58"/>
      <c r="O84" s="58"/>
      <c r="P84" s="58"/>
      <c r="Q84" s="58"/>
      <c r="R84" s="58"/>
      <c r="S84" s="58"/>
    </row>
    <row r="85" spans="1:19" hidden="1">
      <c r="A85"/>
      <c r="B85"/>
      <c r="C85"/>
      <c r="D85"/>
      <c r="E85"/>
      <c r="F85"/>
      <c r="G85"/>
      <c r="I85" t="str">
        <f t="shared" ca="1" si="1"/>
        <v/>
      </c>
    </row>
    <row r="86" spans="1:19" ht="50.1" hidden="1" customHeight="1">
      <c r="A86"/>
      <c r="B86"/>
      <c r="C86"/>
      <c r="D86"/>
      <c r="E86"/>
      <c r="F86"/>
      <c r="G86"/>
      <c r="I86" t="str">
        <f t="shared" ca="1" si="1"/>
        <v/>
      </c>
      <c r="J86" s="58" t="e">
        <f ca="1">CONCATENATE("Declaro para os devidos fins que o regime de Contribuição Previdenciária sobre a Receita Bruta adotado para elaboração do orçamento foi ",IF(DESONERACAO="Sim","COM","SEM")," Desoneração, e que esta é a alternativa mais adequada para a Administração Pública.")</f>
        <v>#VALUE!</v>
      </c>
      <c r="K86" s="58"/>
      <c r="L86" s="58"/>
      <c r="M86" s="58"/>
      <c r="N86" s="58"/>
      <c r="O86" s="58"/>
      <c r="P86" s="58"/>
      <c r="Q86" s="58"/>
      <c r="R86" s="58"/>
      <c r="S86" s="58"/>
    </row>
    <row r="87" spans="1:19" hidden="1">
      <c r="A87"/>
      <c r="B87"/>
      <c r="C87"/>
      <c r="D87"/>
      <c r="E87"/>
      <c r="F87"/>
      <c r="G87"/>
      <c r="I87" t="str">
        <f t="shared" ca="1" si="1"/>
        <v/>
      </c>
    </row>
    <row r="88" spans="1:19" hidden="1">
      <c r="A88"/>
      <c r="B88"/>
      <c r="C88"/>
      <c r="D88"/>
      <c r="E88"/>
      <c r="F88"/>
      <c r="G88"/>
      <c r="I88" t="str">
        <f t="shared" ca="1" si="1"/>
        <v/>
      </c>
      <c r="J88" s="1" t="s">
        <v>50</v>
      </c>
    </row>
    <row r="89" spans="1:19" ht="99.9" hidden="1" customHeight="1">
      <c r="A89"/>
      <c r="B89"/>
      <c r="C89"/>
      <c r="D89"/>
      <c r="E89"/>
      <c r="F89"/>
      <c r="G89"/>
      <c r="I89" t="str">
        <f t="shared" ca="1" si="1"/>
        <v/>
      </c>
      <c r="J89" s="59"/>
      <c r="K89" s="59"/>
      <c r="L89" s="59"/>
      <c r="M89" s="59"/>
      <c r="N89" s="59"/>
      <c r="O89" s="59"/>
      <c r="P89" s="59"/>
      <c r="Q89" s="59"/>
      <c r="R89" s="59"/>
      <c r="S89" s="59"/>
    </row>
    <row r="90" spans="1:19" hidden="1">
      <c r="A90"/>
      <c r="B90"/>
      <c r="C90"/>
      <c r="D90"/>
      <c r="E90"/>
      <c r="F90"/>
      <c r="G90"/>
      <c r="I90" t="str">
        <f t="shared" ca="1" si="1"/>
        <v/>
      </c>
    </row>
    <row r="91" spans="1:19" hidden="1">
      <c r="A91"/>
      <c r="B91"/>
      <c r="C91"/>
      <c r="D91"/>
      <c r="E91"/>
      <c r="F91"/>
      <c r="G91"/>
      <c r="I91" t="str">
        <f t="shared" ca="1" si="1"/>
        <v/>
      </c>
      <c r="J91" s="60" t="str">
        <f>Import.Município</f>
        <v>TORITAMA/PERNAMBUCO</v>
      </c>
      <c r="K91" s="60"/>
      <c r="L91" s="60"/>
      <c r="M91" s="60"/>
      <c r="P91" s="61">
        <f>[1]DADOS!$F$25</f>
        <v>44392</v>
      </c>
      <c r="Q91" s="61"/>
      <c r="R91" s="61"/>
      <c r="S91" s="61"/>
    </row>
    <row r="92" spans="1:19" hidden="1">
      <c r="A92"/>
      <c r="B92"/>
      <c r="C92"/>
      <c r="D92"/>
      <c r="E92"/>
      <c r="F92"/>
      <c r="G92"/>
      <c r="I92" t="str">
        <f t="shared" ca="1" si="1"/>
        <v/>
      </c>
      <c r="J92" s="62" t="s">
        <v>54</v>
      </c>
      <c r="K92" s="62"/>
      <c r="L92" s="62"/>
      <c r="M92" s="62"/>
      <c r="O92" s="27"/>
      <c r="P92" s="28" t="s">
        <v>55</v>
      </c>
      <c r="Q92" s="29"/>
      <c r="R92" s="29"/>
      <c r="S92" s="29"/>
    </row>
    <row r="93" spans="1:19" ht="30" hidden="1" customHeight="1">
      <c r="A93"/>
      <c r="B93"/>
      <c r="C93"/>
      <c r="D93"/>
      <c r="E93"/>
      <c r="F93"/>
      <c r="G93"/>
      <c r="I93" t="str">
        <f t="shared" ca="1" si="1"/>
        <v/>
      </c>
    </row>
    <row r="94" spans="1:19" hidden="1">
      <c r="A94"/>
      <c r="B94"/>
      <c r="C94"/>
      <c r="D94"/>
      <c r="E94"/>
      <c r="F94"/>
      <c r="G94"/>
      <c r="I94" t="str">
        <f t="shared" ca="1" si="1"/>
        <v/>
      </c>
      <c r="J94" s="63"/>
      <c r="K94" s="63"/>
      <c r="L94" s="63"/>
      <c r="M94" s="63"/>
      <c r="N94" s="30"/>
    </row>
    <row r="95" spans="1:19" hidden="1">
      <c r="A95"/>
      <c r="B95"/>
      <c r="C95"/>
      <c r="D95"/>
      <c r="E95"/>
      <c r="F95"/>
      <c r="G95"/>
      <c r="I95" t="str">
        <f t="shared" ca="1" si="1"/>
        <v/>
      </c>
      <c r="J95" s="69" t="s">
        <v>57</v>
      </c>
      <c r="K95" s="69"/>
      <c r="L95" s="69"/>
      <c r="M95" s="69"/>
    </row>
    <row r="96" spans="1:19" hidden="1">
      <c r="A96"/>
      <c r="B96"/>
      <c r="C96"/>
      <c r="D96"/>
      <c r="E96"/>
      <c r="F96"/>
      <c r="G96"/>
      <c r="I96" t="str">
        <f t="shared" ca="1" si="1"/>
        <v/>
      </c>
      <c r="J96" s="11" t="s">
        <v>58</v>
      </c>
      <c r="K96" s="31" t="e">
        <f t="array" ref="K96:K98">Import.RespOrçamento</f>
        <v>#REF!</v>
      </c>
      <c r="L96" s="32"/>
      <c r="M96" s="32"/>
      <c r="N96" s="30"/>
    </row>
    <row r="97" spans="1:26" hidden="1">
      <c r="A97"/>
      <c r="B97"/>
      <c r="C97"/>
      <c r="D97"/>
      <c r="E97"/>
      <c r="F97"/>
      <c r="G97"/>
      <c r="I97" t="str">
        <f t="shared" ca="1" si="1"/>
        <v/>
      </c>
      <c r="J97" s="11" t="s">
        <v>59</v>
      </c>
      <c r="K97" s="31" t="e">
        <v>#REF!</v>
      </c>
      <c r="L97" s="32"/>
      <c r="M97" s="32"/>
      <c r="N97" s="30"/>
    </row>
    <row r="98" spans="1:26" hidden="1">
      <c r="A98"/>
      <c r="B98"/>
      <c r="C98"/>
      <c r="D98"/>
      <c r="E98"/>
      <c r="F98"/>
      <c r="G98"/>
      <c r="I98" t="str">
        <f t="shared" ca="1" si="1"/>
        <v/>
      </c>
      <c r="J98" s="11" t="s">
        <v>60</v>
      </c>
      <c r="K98" s="31" t="e">
        <v>#REF!</v>
      </c>
      <c r="L98" s="32"/>
      <c r="M98" s="32"/>
      <c r="N98" s="30"/>
    </row>
    <row r="99" spans="1:26" hidden="1">
      <c r="A99"/>
      <c r="B99"/>
      <c r="C99"/>
      <c r="D99"/>
      <c r="E99"/>
      <c r="F99"/>
      <c r="G99"/>
      <c r="I99" t="str">
        <f t="shared" ca="1" si="1"/>
        <v/>
      </c>
      <c r="J99" s="11"/>
      <c r="K99" s="33"/>
      <c r="L99" s="32"/>
      <c r="M99" s="32"/>
      <c r="N99" s="30"/>
    </row>
    <row r="100" spans="1:26" ht="15.6" hidden="1">
      <c r="A100"/>
      <c r="B100"/>
      <c r="C100"/>
      <c r="D100"/>
      <c r="E100"/>
      <c r="F100"/>
      <c r="G100"/>
      <c r="I100" t="str">
        <f ca="1">IF($S$115=0,"","F")</f>
        <v/>
      </c>
      <c r="J100" s="70" t="s">
        <v>64</v>
      </c>
      <c r="K100" s="70"/>
      <c r="L100" s="70"/>
      <c r="M100" s="70"/>
      <c r="N100" s="70"/>
      <c r="O100" s="70"/>
      <c r="P100" s="70"/>
      <c r="Q100" s="70"/>
      <c r="R100" s="70"/>
      <c r="S100" s="70"/>
    </row>
    <row r="101" spans="1:26" hidden="1">
      <c r="A101"/>
      <c r="B101"/>
      <c r="C101"/>
      <c r="D101"/>
      <c r="E101"/>
      <c r="F101"/>
      <c r="G101"/>
      <c r="I101" t="str">
        <f t="shared" ref="I101:I138" ca="1" si="2">IF($S$115=0,"","F")</f>
        <v/>
      </c>
    </row>
    <row r="102" spans="1:26" hidden="1">
      <c r="A102"/>
      <c r="B102"/>
      <c r="C102"/>
      <c r="D102"/>
      <c r="E102"/>
      <c r="F102"/>
      <c r="G102"/>
      <c r="I102" t="str">
        <f t="shared" ca="1" si="2"/>
        <v/>
      </c>
      <c r="J102" s="46" t="s">
        <v>24</v>
      </c>
      <c r="K102" s="46"/>
      <c r="L102" s="46"/>
      <c r="M102" s="46"/>
      <c r="N102" s="46"/>
      <c r="O102" s="46"/>
      <c r="P102" s="46"/>
      <c r="Q102" s="46"/>
      <c r="R102" s="46"/>
      <c r="S102" s="46"/>
    </row>
    <row r="103" spans="1:26" hidden="1">
      <c r="A103"/>
      <c r="B103"/>
      <c r="C103"/>
      <c r="D103"/>
      <c r="E103"/>
      <c r="F103"/>
      <c r="G103"/>
      <c r="I103" t="str">
        <f t="shared" ca="1" si="2"/>
        <v/>
      </c>
      <c r="J103" s="53" t="s">
        <v>62</v>
      </c>
      <c r="K103" s="53"/>
      <c r="L103" s="53"/>
      <c r="M103" s="53"/>
      <c r="N103" s="53"/>
      <c r="O103" s="53"/>
      <c r="P103" s="53"/>
      <c r="Q103" s="53"/>
      <c r="R103" s="53"/>
      <c r="S103" s="53"/>
    </row>
    <row r="104" spans="1:26" hidden="1">
      <c r="A104"/>
      <c r="B104"/>
      <c r="C104"/>
      <c r="D104"/>
      <c r="E104"/>
      <c r="F104"/>
      <c r="G104"/>
      <c r="I104" t="str">
        <f t="shared" ca="1" si="2"/>
        <v/>
      </c>
    </row>
    <row r="105" spans="1:26" ht="12.75" hidden="1" customHeight="1">
      <c r="A105"/>
      <c r="B105"/>
      <c r="C105"/>
      <c r="D105"/>
      <c r="E105"/>
      <c r="F105"/>
      <c r="G105"/>
      <c r="I105" t="str">
        <f t="shared" ca="1" si="2"/>
        <v/>
      </c>
      <c r="J105" s="54" t="s">
        <v>25</v>
      </c>
      <c r="K105" s="54"/>
      <c r="L105" s="54"/>
      <c r="M105" s="54"/>
      <c r="N105" s="54"/>
      <c r="O105" s="54"/>
      <c r="P105" s="54"/>
      <c r="Q105" s="54"/>
      <c r="R105" s="54" t="s">
        <v>26</v>
      </c>
      <c r="S105" s="55" t="s">
        <v>27</v>
      </c>
      <c r="U105" s="55" t="s">
        <v>28</v>
      </c>
      <c r="V105" s="55"/>
      <c r="W105" s="55"/>
      <c r="X105" s="48" t="s">
        <v>29</v>
      </c>
      <c r="Y105" s="48" t="s">
        <v>30</v>
      </c>
      <c r="Z105" s="48" t="s">
        <v>31</v>
      </c>
    </row>
    <row r="106" spans="1:26" ht="12.75" hidden="1" customHeight="1">
      <c r="A106"/>
      <c r="B106"/>
      <c r="C106"/>
      <c r="D106"/>
      <c r="E106"/>
      <c r="F106"/>
      <c r="G106"/>
      <c r="I106" t="str">
        <f t="shared" ca="1" si="2"/>
        <v/>
      </c>
      <c r="J106" s="54"/>
      <c r="K106" s="54"/>
      <c r="L106" s="54"/>
      <c r="M106" s="54"/>
      <c r="N106" s="54"/>
      <c r="O106" s="54"/>
      <c r="P106" s="54"/>
      <c r="Q106" s="54"/>
      <c r="R106" s="54"/>
      <c r="S106" s="55"/>
      <c r="U106" s="55"/>
      <c r="V106" s="55"/>
      <c r="W106" s="55"/>
      <c r="X106" s="48"/>
      <c r="Y106" s="48"/>
      <c r="Z106" s="48"/>
    </row>
    <row r="107" spans="1:26" ht="15" hidden="1" customHeight="1">
      <c r="A107"/>
      <c r="B107"/>
      <c r="C107"/>
      <c r="D107"/>
      <c r="E107"/>
      <c r="F107"/>
      <c r="G107"/>
      <c r="I107" t="str">
        <f t="shared" ca="1" si="2"/>
        <v/>
      </c>
      <c r="J107" s="49" t="str">
        <f>IF($J$23=$A$155,"Encargos Sociais incidentes sobre a mão de obra","Administração Central")</f>
        <v>Administração Central</v>
      </c>
      <c r="K107" s="49"/>
      <c r="L107" s="49"/>
      <c r="M107" s="49"/>
      <c r="N107" s="49"/>
      <c r="O107" s="49"/>
      <c r="P107" s="49"/>
      <c r="Q107" s="49"/>
      <c r="R107" s="14" t="str">
        <f>IF($J103=$A$155,"K1","AC")</f>
        <v>AC</v>
      </c>
      <c r="S107" s="15"/>
      <c r="U107" s="50" t="s">
        <v>33</v>
      </c>
      <c r="V107" s="50"/>
      <c r="W107" s="50"/>
      <c r="X107" s="16" t="e">
        <f>VLOOKUP(CONCATENATE(J103,"-",R107),$C$2:$G$145,3,FALSE)</f>
        <v>#N/A</v>
      </c>
      <c r="Y107" s="16" t="e">
        <f>VLOOKUP(CONCATENATE(J103,"-",R107),$C$2:$G$145,4,FALSE)</f>
        <v>#N/A</v>
      </c>
      <c r="Z107" s="16" t="e">
        <f>VLOOKUP(CONCATENATE(J103,"-",R107),$C$2:$G$145,5,FALSE)</f>
        <v>#N/A</v>
      </c>
    </row>
    <row r="108" spans="1:26" ht="15" hidden="1" customHeight="1">
      <c r="A108"/>
      <c r="B108"/>
      <c r="C108"/>
      <c r="D108"/>
      <c r="E108"/>
      <c r="F108"/>
      <c r="G108"/>
      <c r="I108" t="str">
        <f t="shared" ca="1" si="2"/>
        <v/>
      </c>
      <c r="J108" s="49" t="str">
        <f>IF($J$23=$A$155,"Administração Central da empresa ou consultoria - overhead","Seguro e Garantia")</f>
        <v>Seguro e Garantia</v>
      </c>
      <c r="K108" s="49"/>
      <c r="L108" s="49"/>
      <c r="M108" s="49"/>
      <c r="N108" s="49"/>
      <c r="O108" s="49"/>
      <c r="P108" s="49"/>
      <c r="Q108" s="49"/>
      <c r="R108" s="14" t="str">
        <f>IF($J103=$A$155,"K2","SG")</f>
        <v>SG</v>
      </c>
      <c r="S108" s="15"/>
      <c r="U108" s="50" t="s">
        <v>33</v>
      </c>
      <c r="V108" s="50"/>
      <c r="W108" s="50"/>
      <c r="X108" s="16" t="e">
        <f>VLOOKUP(CONCATENATE(J103,"-",R108),$C$2:$G$145,3,FALSE)</f>
        <v>#N/A</v>
      </c>
      <c r="Y108" s="16" t="e">
        <f>VLOOKUP(CONCATENATE(J103,"-",R108),$C$2:$G$145,4,FALSE)</f>
        <v>#N/A</v>
      </c>
      <c r="Z108" s="16" t="e">
        <f>VLOOKUP(CONCATENATE(J103,"-",R108),$C$2:$G$145,5,FALSE)</f>
        <v>#N/A</v>
      </c>
    </row>
    <row r="109" spans="1:26" ht="15" hidden="1" customHeight="1">
      <c r="A109"/>
      <c r="B109"/>
      <c r="C109"/>
      <c r="D109"/>
      <c r="E109"/>
      <c r="F109"/>
      <c r="G109"/>
      <c r="I109" t="str">
        <f t="shared" ca="1" si="2"/>
        <v/>
      </c>
      <c r="J109" s="49" t="str">
        <f>IF($J$23=$A$155,"","Risco")</f>
        <v>Risco</v>
      </c>
      <c r="K109" s="49"/>
      <c r="L109" s="49"/>
      <c r="M109" s="49"/>
      <c r="N109" s="49"/>
      <c r="O109" s="49"/>
      <c r="P109" s="49"/>
      <c r="Q109" s="49"/>
      <c r="R109" s="14" t="str">
        <f>IF($J103=$A$155,"","R")</f>
        <v>R</v>
      </c>
      <c r="S109" s="15"/>
      <c r="U109" s="50" t="s">
        <v>33</v>
      </c>
      <c r="V109" s="50"/>
      <c r="W109" s="50"/>
      <c r="X109" s="16" t="e">
        <f>VLOOKUP(CONCATENATE(J103,"-",R109),$C$2:$G$145,3,FALSE)</f>
        <v>#N/A</v>
      </c>
      <c r="Y109" s="16" t="e">
        <f>VLOOKUP(CONCATENATE(J103,"-",R109),$C$2:$G$145,4,FALSE)</f>
        <v>#N/A</v>
      </c>
      <c r="Z109" s="16" t="e">
        <f>VLOOKUP(CONCATENATE(J103,"-",R109),$C$2:$G$145,5,FALSE)</f>
        <v>#N/A</v>
      </c>
    </row>
    <row r="110" spans="1:26" ht="15" hidden="1" customHeight="1">
      <c r="A110"/>
      <c r="B110"/>
      <c r="C110"/>
      <c r="D110"/>
      <c r="E110"/>
      <c r="F110"/>
      <c r="G110"/>
      <c r="I110" t="str">
        <f t="shared" ca="1" si="2"/>
        <v/>
      </c>
      <c r="J110" s="49" t="str">
        <f>IF($J$23=$A$155,"","Despesas Financeiras")</f>
        <v>Despesas Financeiras</v>
      </c>
      <c r="K110" s="49"/>
      <c r="L110" s="49"/>
      <c r="M110" s="49"/>
      <c r="N110" s="49"/>
      <c r="O110" s="49"/>
      <c r="P110" s="49"/>
      <c r="Q110" s="49"/>
      <c r="R110" s="14" t="str">
        <f>IF($J103=$A$155,"","DF")</f>
        <v>DF</v>
      </c>
      <c r="S110" s="15"/>
      <c r="U110" s="50" t="s">
        <v>33</v>
      </c>
      <c r="V110" s="50"/>
      <c r="W110" s="50"/>
      <c r="X110" s="16" t="e">
        <f>VLOOKUP(CONCATENATE(J103,"-",R110),$C$2:$G$145,3,FALSE)</f>
        <v>#N/A</v>
      </c>
      <c r="Y110" s="16" t="e">
        <f>VLOOKUP(CONCATENATE(J103,"-",R110),$C$2:$G$145,4,FALSE)</f>
        <v>#N/A</v>
      </c>
      <c r="Z110" s="16" t="e">
        <f>VLOOKUP(CONCATENATE(J103,"-",R110),$C$2:$G$145,5,FALSE)</f>
        <v>#N/A</v>
      </c>
    </row>
    <row r="111" spans="1:26" ht="15" hidden="1" customHeight="1">
      <c r="A111"/>
      <c r="B111"/>
      <c r="C111"/>
      <c r="D111"/>
      <c r="E111"/>
      <c r="F111"/>
      <c r="G111"/>
      <c r="I111" t="str">
        <f t="shared" ca="1" si="2"/>
        <v/>
      </c>
      <c r="J111" s="49" t="str">
        <f>IF($J$23=$A$155,"Margem bruta da empresa de consultoria","Lucro")</f>
        <v>Lucro</v>
      </c>
      <c r="K111" s="49"/>
      <c r="L111" s="49"/>
      <c r="M111" s="49"/>
      <c r="N111" s="49"/>
      <c r="O111" s="49"/>
      <c r="P111" s="49"/>
      <c r="Q111" s="49"/>
      <c r="R111" s="14" t="str">
        <f>IF($J103=$A$155,"K3","L")</f>
        <v>L</v>
      </c>
      <c r="S111" s="15"/>
      <c r="U111" s="50" t="s">
        <v>33</v>
      </c>
      <c r="V111" s="50"/>
      <c r="W111" s="50"/>
      <c r="X111" s="16" t="e">
        <f>VLOOKUP(CONCATENATE(J103,"-",R111),$C$2:$G$145,3,FALSE)</f>
        <v>#N/A</v>
      </c>
      <c r="Y111" s="16" t="e">
        <f>VLOOKUP(CONCATENATE(J103,"-",R111),$C$2:$G$145,4,FALSE)</f>
        <v>#N/A</v>
      </c>
      <c r="Z111" s="16" t="e">
        <f>VLOOKUP(CONCATENATE(J103,"-",R111),$C$2:$G$145,5,FALSE)</f>
        <v>#N/A</v>
      </c>
    </row>
    <row r="112" spans="1:26" ht="15" hidden="1" customHeight="1">
      <c r="A112"/>
      <c r="B112"/>
      <c r="C112"/>
      <c r="D112"/>
      <c r="E112"/>
      <c r="F112"/>
      <c r="G112"/>
      <c r="I112" t="str">
        <f t="shared" ca="1" si="2"/>
        <v/>
      </c>
      <c r="J112" s="49" t="s">
        <v>35</v>
      </c>
      <c r="K112" s="49"/>
      <c r="L112" s="49"/>
      <c r="M112" s="49"/>
      <c r="N112" s="49"/>
      <c r="O112" s="49"/>
      <c r="P112" s="49"/>
      <c r="Q112" s="49"/>
      <c r="R112" s="14" t="s">
        <v>36</v>
      </c>
      <c r="S112" s="15"/>
      <c r="U112" s="50" t="s">
        <v>33</v>
      </c>
      <c r="V112" s="50"/>
      <c r="W112" s="50"/>
      <c r="X112" s="16">
        <v>3.6499999999999998E-2</v>
      </c>
      <c r="Y112" s="16">
        <v>3.6499999999999998E-2</v>
      </c>
      <c r="Z112" s="16">
        <v>3.6499999999999998E-2</v>
      </c>
    </row>
    <row r="113" spans="1:26" ht="15" hidden="1" customHeight="1">
      <c r="A113"/>
      <c r="B113"/>
      <c r="C113"/>
      <c r="D113"/>
      <c r="E113"/>
      <c r="F113"/>
      <c r="G113"/>
      <c r="I113" t="str">
        <f t="shared" ca="1" si="2"/>
        <v/>
      </c>
      <c r="J113" s="49" t="s">
        <v>37</v>
      </c>
      <c r="K113" s="49"/>
      <c r="L113" s="49"/>
      <c r="M113" s="49"/>
      <c r="N113" s="49"/>
      <c r="O113" s="49"/>
      <c r="P113" s="49"/>
      <c r="Q113" s="49"/>
      <c r="R113" s="14" t="s">
        <v>38</v>
      </c>
      <c r="S113" s="16">
        <f ca="1">IF(AND($J103&lt;&gt;$A$154,COUNTA(OFFSET(S106,1,0,6))&gt;0),$R$18*$R$17,0)</f>
        <v>0</v>
      </c>
      <c r="U113" s="50" t="s">
        <v>33</v>
      </c>
      <c r="V113" s="50"/>
      <c r="W113" s="50"/>
      <c r="X113" s="16">
        <v>0</v>
      </c>
      <c r="Y113" s="16">
        <v>2.5000000000000001E-2</v>
      </c>
      <c r="Z113" s="16">
        <v>0.05</v>
      </c>
    </row>
    <row r="114" spans="1:26" ht="15" hidden="1" customHeight="1">
      <c r="A114"/>
      <c r="B114"/>
      <c r="C114"/>
      <c r="D114"/>
      <c r="E114"/>
      <c r="F114"/>
      <c r="G114"/>
      <c r="I114" t="str">
        <f t="shared" ca="1" si="2"/>
        <v/>
      </c>
      <c r="J114" s="49" t="s">
        <v>39</v>
      </c>
      <c r="K114" s="49"/>
      <c r="L114" s="49"/>
      <c r="M114" s="49"/>
      <c r="N114" s="49"/>
      <c r="O114" s="49"/>
      <c r="P114" s="49"/>
      <c r="Q114" s="49"/>
      <c r="R114" s="14" t="s">
        <v>40</v>
      </c>
      <c r="S114" s="16">
        <f ca="1">IF(BDI.Opcao&lt;&gt;"Desonerado",0,IF(AND($J103&lt;&gt;$A$154,COUNTA(OFFSET(S106,1,0,6))&gt;0),4.5%,0%))</f>
        <v>0</v>
      </c>
      <c r="U114" s="50" t="s">
        <v>33</v>
      </c>
      <c r="V114" s="50"/>
      <c r="W114" s="50"/>
      <c r="X114" s="17">
        <v>0</v>
      </c>
      <c r="Y114" s="17">
        <v>4.4999999999999998E-2</v>
      </c>
      <c r="Z114" s="17">
        <v>4.4999999999999998E-2</v>
      </c>
    </row>
    <row r="115" spans="1:26" ht="15" hidden="1" customHeight="1">
      <c r="A115"/>
      <c r="B115"/>
      <c r="C115"/>
      <c r="D115"/>
      <c r="E115"/>
      <c r="F115"/>
      <c r="G115"/>
      <c r="I115" t="str">
        <f t="shared" ca="1" si="2"/>
        <v/>
      </c>
      <c r="J115" s="49" t="s">
        <v>41</v>
      </c>
      <c r="K115" s="49"/>
      <c r="L115" s="49"/>
      <c r="M115" s="49"/>
      <c r="N115" s="49"/>
      <c r="O115" s="49"/>
      <c r="P115" s="49"/>
      <c r="Q115" s="49"/>
      <c r="R115" s="18" t="s">
        <v>15</v>
      </c>
      <c r="S115" s="16">
        <f ca="1">IF($J103=$A$154,0,ROUND((((1+S107+S108+S109)*(1+S110)*(1+S111)/(1-(S112+S113)))-1),4))</f>
        <v>0</v>
      </c>
      <c r="U115" s="55" t="e">
        <f ca="1">IF(OR($J$23=$A$155,$J$23=$A$154,AND(S115&gt;=X115,S115&lt;=Z115)),"OK","FORA DO INTERVALO")</f>
        <v>#N/A</v>
      </c>
      <c r="V115" s="55"/>
      <c r="W115" s="55"/>
      <c r="X115" s="16" t="e">
        <f>IF($J103=$A$154,0,VLOOKUP(CONCATENATE($J103,"-",$R115),$C$2:$G$145,3,FALSE))</f>
        <v>#N/A</v>
      </c>
      <c r="Y115" s="16" t="e">
        <f>IF($J103=$A$154,0,VLOOKUP(CONCATENATE($J103,"-",$R115),$C$2:$G$145,4,FALSE))</f>
        <v>#N/A</v>
      </c>
      <c r="Z115" s="16" t="e">
        <f>IF($J103=$A$154,0,VLOOKUP(CONCATENATE($J103,"-",$R115),$C$2:$G$145,5,FALSE))</f>
        <v>#N/A</v>
      </c>
    </row>
    <row r="116" spans="1:26" ht="15" hidden="1" customHeight="1">
      <c r="A116"/>
      <c r="B116"/>
      <c r="C116"/>
      <c r="D116"/>
      <c r="E116"/>
      <c r="F116"/>
      <c r="G116"/>
      <c r="I116" t="str">
        <f t="shared" ca="1" si="2"/>
        <v/>
      </c>
      <c r="J116" s="56" t="s">
        <v>63</v>
      </c>
      <c r="K116" s="56"/>
      <c r="L116" s="56"/>
      <c r="M116" s="56"/>
      <c r="N116" s="56"/>
      <c r="O116" s="56"/>
      <c r="P116" s="56"/>
      <c r="Q116" s="56"/>
      <c r="R116" s="19" t="s">
        <v>43</v>
      </c>
      <c r="S116" s="20">
        <f ca="1">IF($J103=$A$154,0,ROUND((((1+S107+S108+S109)*(1+S110)*(1+S111)/(1-(S112+S113+S114)))-1),4))</f>
        <v>0</v>
      </c>
    </row>
    <row r="117" spans="1:26" ht="25.5" hidden="1" customHeight="1">
      <c r="A117"/>
      <c r="B117"/>
      <c r="C117"/>
      <c r="D117"/>
      <c r="E117"/>
      <c r="F117"/>
      <c r="G117"/>
      <c r="I117" t="str">
        <f t="shared" ca="1" si="2"/>
        <v/>
      </c>
    </row>
    <row r="118" spans="1:26" ht="15.6" hidden="1">
      <c r="A118"/>
      <c r="B118"/>
      <c r="C118"/>
      <c r="D118"/>
      <c r="E118"/>
      <c r="F118"/>
      <c r="G118"/>
      <c r="I118" t="str">
        <f t="shared" ca="1" si="2"/>
        <v/>
      </c>
      <c r="J118" s="21" t="e">
        <f ca="1">IF(U115&lt;&gt;"ok","X","")</f>
        <v>#N/A</v>
      </c>
      <c r="K118" s="57" t="e">
        <f ca="1">IF(U115&lt;&gt;"ok","Anexo: Relatório Técnico Circunstanciado justificando a adoção do percentual de cada parcela do BDI.","")</f>
        <v>#N/A</v>
      </c>
      <c r="L118" s="57"/>
      <c r="M118" s="57"/>
      <c r="N118" s="57"/>
      <c r="O118" s="57"/>
      <c r="P118" s="57"/>
      <c r="Q118" s="57"/>
      <c r="R118" s="57"/>
      <c r="S118" s="57"/>
    </row>
    <row r="119" spans="1:26" hidden="1">
      <c r="A119"/>
      <c r="B119"/>
      <c r="C119"/>
      <c r="D119"/>
      <c r="E119"/>
      <c r="F119"/>
      <c r="G119"/>
      <c r="I119" t="str">
        <f t="shared" ca="1" si="2"/>
        <v/>
      </c>
    </row>
    <row r="120" spans="1:26" hidden="1">
      <c r="A120"/>
      <c r="B120"/>
      <c r="C120"/>
      <c r="D120"/>
      <c r="E120"/>
      <c r="F120"/>
      <c r="G120"/>
      <c r="I120" t="str">
        <f t="shared" ca="1" si="2"/>
        <v/>
      </c>
      <c r="J120" s="64" t="s">
        <v>45</v>
      </c>
      <c r="K120" s="64"/>
      <c r="L120" s="64"/>
      <c r="M120" s="64"/>
      <c r="N120" s="64"/>
      <c r="O120" s="64"/>
      <c r="P120" s="64"/>
      <c r="Q120" s="64"/>
      <c r="R120" s="64"/>
      <c r="S120" s="64"/>
    </row>
    <row r="121" spans="1:26" ht="15.6" hidden="1">
      <c r="A121"/>
      <c r="B121"/>
      <c r="C121"/>
      <c r="D121"/>
      <c r="E121"/>
      <c r="F121"/>
      <c r="G121"/>
      <c r="I121" t="str">
        <f t="shared" ca="1" si="2"/>
        <v/>
      </c>
      <c r="J121" s="22"/>
      <c r="K121" s="22"/>
      <c r="L121" s="22"/>
      <c r="M121" s="65" t="s">
        <v>46</v>
      </c>
      <c r="N121" s="66" t="str">
        <f>IF($J103=$A$155,"(1+K1+K2)*(1+K3)","(1+AC + S + R + G)*(1 + DF)*(1+L)")</f>
        <v>(1+AC + S + R + G)*(1 + DF)*(1+L)</v>
      </c>
      <c r="O121" s="66"/>
      <c r="P121" s="66"/>
      <c r="Q121" s="67" t="s">
        <v>47</v>
      </c>
      <c r="R121" s="22"/>
      <c r="S121" s="22"/>
    </row>
    <row r="122" spans="1:26" ht="15.6" hidden="1">
      <c r="A122"/>
      <c r="B122"/>
      <c r="C122"/>
      <c r="D122"/>
      <c r="E122"/>
      <c r="F122"/>
      <c r="G122"/>
      <c r="I122" t="str">
        <f t="shared" ca="1" si="2"/>
        <v/>
      </c>
      <c r="J122" s="22"/>
      <c r="K122" s="22"/>
      <c r="L122" s="22"/>
      <c r="M122" s="65"/>
      <c r="N122" s="68" t="s">
        <v>48</v>
      </c>
      <c r="O122" s="68"/>
      <c r="P122" s="68"/>
      <c r="Q122" s="67"/>
      <c r="R122" s="22"/>
      <c r="S122" s="22"/>
    </row>
    <row r="123" spans="1:26" ht="15" hidden="1" customHeight="1">
      <c r="A123"/>
      <c r="B123"/>
      <c r="C123"/>
      <c r="D123"/>
      <c r="E123"/>
      <c r="F123"/>
      <c r="G123"/>
      <c r="I123" t="str">
        <f t="shared" ca="1" si="2"/>
        <v/>
      </c>
      <c r="J123" s="22"/>
      <c r="K123" s="22"/>
      <c r="L123" s="22"/>
      <c r="M123" s="23"/>
      <c r="N123" s="25"/>
      <c r="O123" s="25"/>
      <c r="P123" s="25"/>
      <c r="Q123" s="24"/>
      <c r="R123" s="22"/>
      <c r="S123" s="22"/>
    </row>
    <row r="124" spans="1:26" ht="50.1" hidden="1" customHeight="1">
      <c r="A124"/>
      <c r="B124"/>
      <c r="C124"/>
      <c r="D124"/>
      <c r="E124"/>
      <c r="F124"/>
      <c r="G124"/>
      <c r="I124" t="str">
        <f t="shared" ca="1" si="2"/>
        <v/>
      </c>
      <c r="J124" s="58" t="str">
        <f>CONCATENATE("Declaro para os devidos fins que, conforme legislação tributária municipal, a base de cálculo deste tipo de obra corresponde à ",$R$17*100,"%, com a respectiva alíquota de ",$R$18*100,"%.")</f>
        <v>Declaro para os devidos fins que, conforme legislação tributária municipal, a base de cálculo deste tipo de obra corresponde à 50%, com a respectiva alíquota de 5%.</v>
      </c>
      <c r="K124" s="58"/>
      <c r="L124" s="58"/>
      <c r="M124" s="58"/>
      <c r="N124" s="58"/>
      <c r="O124" s="58"/>
      <c r="P124" s="58"/>
      <c r="Q124" s="58"/>
      <c r="R124" s="58"/>
      <c r="S124" s="58"/>
    </row>
    <row r="125" spans="1:26" hidden="1">
      <c r="A125"/>
      <c r="B125"/>
      <c r="C125"/>
      <c r="D125"/>
      <c r="E125"/>
      <c r="F125"/>
      <c r="G125"/>
      <c r="I125" t="str">
        <f t="shared" ca="1" si="2"/>
        <v/>
      </c>
    </row>
    <row r="126" spans="1:26" ht="50.1" hidden="1" customHeight="1">
      <c r="A126"/>
      <c r="B126"/>
      <c r="C126"/>
      <c r="D126"/>
      <c r="E126"/>
      <c r="F126"/>
      <c r="G126"/>
      <c r="I126" t="str">
        <f t="shared" ca="1" si="2"/>
        <v/>
      </c>
      <c r="J126" s="58" t="e">
        <f ca="1">CONCATENATE("Declaro para os devidos fins que o regime de Contribuição Previdenciária sobre a Receita Bruta adotado para elaboração do orçamento foi ",IF(DESONERACAO="Sim","COM","SEM")," Desoneração, e que esta é a alternativa mais adequada para a Administração Pública.")</f>
        <v>#VALUE!</v>
      </c>
      <c r="K126" s="58"/>
      <c r="L126" s="58"/>
      <c r="M126" s="58"/>
      <c r="N126" s="58"/>
      <c r="O126" s="58"/>
      <c r="P126" s="58"/>
      <c r="Q126" s="58"/>
      <c r="R126" s="58"/>
      <c r="S126" s="58"/>
    </row>
    <row r="127" spans="1:26" hidden="1">
      <c r="A127"/>
      <c r="B127"/>
      <c r="C127"/>
      <c r="D127"/>
      <c r="E127"/>
      <c r="F127"/>
      <c r="G127"/>
      <c r="I127" t="str">
        <f t="shared" ca="1" si="2"/>
        <v/>
      </c>
    </row>
    <row r="128" spans="1:26" hidden="1">
      <c r="A128"/>
      <c r="B128"/>
      <c r="C128"/>
      <c r="D128"/>
      <c r="E128"/>
      <c r="F128"/>
      <c r="G128"/>
      <c r="I128" t="str">
        <f t="shared" ca="1" si="2"/>
        <v/>
      </c>
      <c r="J128" s="1" t="s">
        <v>50</v>
      </c>
    </row>
    <row r="129" spans="1:19" ht="110.1" hidden="1" customHeight="1">
      <c r="A129"/>
      <c r="B129"/>
      <c r="C129"/>
      <c r="D129"/>
      <c r="E129"/>
      <c r="F129"/>
      <c r="G129"/>
      <c r="I129" t="str">
        <f t="shared" ca="1" si="2"/>
        <v/>
      </c>
      <c r="J129" s="59"/>
      <c r="K129" s="59"/>
      <c r="L129" s="59"/>
      <c r="M129" s="59"/>
      <c r="N129" s="59"/>
      <c r="O129" s="59"/>
      <c r="P129" s="59"/>
      <c r="Q129" s="59"/>
      <c r="R129" s="59"/>
      <c r="S129" s="59"/>
    </row>
    <row r="130" spans="1:19" hidden="1">
      <c r="A130"/>
      <c r="B130"/>
      <c r="C130"/>
      <c r="D130"/>
      <c r="E130"/>
      <c r="F130"/>
      <c r="G130"/>
      <c r="I130" t="str">
        <f t="shared" ca="1" si="2"/>
        <v/>
      </c>
    </row>
    <row r="131" spans="1:19" hidden="1">
      <c r="A131"/>
      <c r="B131"/>
      <c r="C131"/>
      <c r="D131"/>
      <c r="E131"/>
      <c r="F131"/>
      <c r="G131"/>
      <c r="I131" t="str">
        <f t="shared" ca="1" si="2"/>
        <v/>
      </c>
      <c r="J131" s="60" t="str">
        <f>Import.Município</f>
        <v>TORITAMA/PERNAMBUCO</v>
      </c>
      <c r="K131" s="60"/>
      <c r="L131" s="60"/>
      <c r="M131" s="60"/>
      <c r="P131" s="61">
        <f>[1]DADOS!$F$25</f>
        <v>44392</v>
      </c>
      <c r="Q131" s="61"/>
      <c r="R131" s="61"/>
      <c r="S131" s="61"/>
    </row>
    <row r="132" spans="1:19" hidden="1">
      <c r="A132"/>
      <c r="B132"/>
      <c r="C132"/>
      <c r="D132"/>
      <c r="E132"/>
      <c r="F132"/>
      <c r="G132"/>
      <c r="I132" t="str">
        <f t="shared" ca="1" si="2"/>
        <v/>
      </c>
      <c r="J132" s="62" t="s">
        <v>54</v>
      </c>
      <c r="K132" s="62"/>
      <c r="L132" s="62"/>
      <c r="M132" s="62"/>
      <c r="O132" s="27"/>
      <c r="P132" s="28" t="s">
        <v>55</v>
      </c>
      <c r="Q132" s="29"/>
      <c r="R132" s="29"/>
      <c r="S132" s="29"/>
    </row>
    <row r="133" spans="1:19" ht="30" hidden="1" customHeight="1">
      <c r="A133"/>
      <c r="B133"/>
      <c r="C133"/>
      <c r="D133"/>
      <c r="E133"/>
      <c r="F133"/>
      <c r="G133"/>
      <c r="I133" t="str">
        <f t="shared" ca="1" si="2"/>
        <v/>
      </c>
    </row>
    <row r="134" spans="1:19" hidden="1">
      <c r="A134"/>
      <c r="B134"/>
      <c r="C134"/>
      <c r="D134"/>
      <c r="E134"/>
      <c r="F134"/>
      <c r="G134"/>
      <c r="I134" t="str">
        <f t="shared" ca="1" si="2"/>
        <v/>
      </c>
      <c r="J134" s="63"/>
      <c r="K134" s="63"/>
      <c r="L134" s="63"/>
      <c r="M134" s="63"/>
      <c r="N134" s="30"/>
    </row>
    <row r="135" spans="1:19" hidden="1">
      <c r="A135"/>
      <c r="B135"/>
      <c r="C135"/>
      <c r="D135"/>
      <c r="E135"/>
      <c r="F135"/>
      <c r="G135"/>
      <c r="I135" t="str">
        <f t="shared" ca="1" si="2"/>
        <v/>
      </c>
      <c r="J135" s="69" t="s">
        <v>57</v>
      </c>
      <c r="K135" s="69"/>
      <c r="L135" s="69"/>
      <c r="M135" s="69"/>
    </row>
    <row r="136" spans="1:19" hidden="1">
      <c r="A136"/>
      <c r="B136"/>
      <c r="C136"/>
      <c r="D136"/>
      <c r="E136"/>
      <c r="F136"/>
      <c r="G136"/>
      <c r="I136" t="str">
        <f t="shared" ca="1" si="2"/>
        <v/>
      </c>
      <c r="J136" s="11" t="s">
        <v>58</v>
      </c>
      <c r="K136" s="31" t="e">
        <f t="array" ref="K136:K138">Import.RespOrçamento</f>
        <v>#REF!</v>
      </c>
      <c r="L136" s="32"/>
      <c r="M136" s="32"/>
      <c r="N136" s="30"/>
    </row>
    <row r="137" spans="1:19" hidden="1">
      <c r="A137"/>
      <c r="B137"/>
      <c r="C137"/>
      <c r="D137"/>
      <c r="E137"/>
      <c r="F137"/>
      <c r="G137"/>
      <c r="I137" t="str">
        <f t="shared" ca="1" si="2"/>
        <v/>
      </c>
      <c r="J137" s="11" t="s">
        <v>59</v>
      </c>
      <c r="K137" s="31" t="e">
        <v>#REF!</v>
      </c>
      <c r="L137" s="32"/>
      <c r="M137" s="32"/>
      <c r="N137" s="30"/>
    </row>
    <row r="138" spans="1:19" hidden="1">
      <c r="A138"/>
      <c r="B138"/>
      <c r="C138"/>
      <c r="D138"/>
      <c r="E138"/>
      <c r="F138"/>
      <c r="G138"/>
      <c r="I138" t="str">
        <f t="shared" ca="1" si="2"/>
        <v/>
      </c>
      <c r="J138" s="11" t="s">
        <v>60</v>
      </c>
      <c r="K138" s="31" t="e">
        <v>#REF!</v>
      </c>
      <c r="L138" s="32"/>
      <c r="M138" s="32"/>
      <c r="N138" s="30"/>
    </row>
    <row r="139" spans="1:19">
      <c r="A139"/>
      <c r="B139"/>
      <c r="C139"/>
      <c r="D139"/>
      <c r="E139"/>
      <c r="F139"/>
      <c r="G139"/>
    </row>
    <row r="140" spans="1:19">
      <c r="A140"/>
      <c r="B140"/>
      <c r="C140"/>
      <c r="D140"/>
      <c r="E140"/>
      <c r="F140"/>
      <c r="G140"/>
    </row>
    <row r="141" spans="1:19">
      <c r="A141"/>
      <c r="B141"/>
      <c r="C141"/>
      <c r="D141"/>
      <c r="E141"/>
      <c r="F141"/>
      <c r="G141"/>
    </row>
    <row r="142" spans="1:19">
      <c r="A142"/>
      <c r="B142"/>
      <c r="C142"/>
      <c r="D142"/>
      <c r="E142"/>
      <c r="F142"/>
      <c r="G142"/>
    </row>
    <row r="143" spans="1:19">
      <c r="A143"/>
      <c r="B143"/>
      <c r="C143"/>
      <c r="D143"/>
      <c r="E143"/>
      <c r="F143"/>
      <c r="G143"/>
    </row>
    <row r="144" spans="1:19">
      <c r="A144"/>
      <c r="B144"/>
      <c r="C144"/>
      <c r="D144"/>
      <c r="E144"/>
      <c r="F144"/>
      <c r="G144"/>
    </row>
    <row r="145" spans="1:19">
      <c r="A145"/>
      <c r="B145"/>
      <c r="C145"/>
      <c r="D145"/>
      <c r="E145"/>
      <c r="F145"/>
      <c r="G145"/>
    </row>
    <row r="146" spans="1:19">
      <c r="A146"/>
      <c r="B146"/>
      <c r="C146"/>
      <c r="D146"/>
      <c r="E146"/>
      <c r="F146"/>
      <c r="G146"/>
    </row>
    <row r="147" spans="1:19">
      <c r="A147" s="1" t="s">
        <v>62</v>
      </c>
    </row>
    <row r="148" spans="1:19" ht="17.399999999999999">
      <c r="A148" s="1" t="s">
        <v>4</v>
      </c>
      <c r="J148" s="38" t="s">
        <v>69</v>
      </c>
      <c r="K148" s="38"/>
      <c r="L148" s="38"/>
      <c r="M148" s="38"/>
      <c r="N148" s="38"/>
      <c r="O148" s="38"/>
      <c r="P148" s="38"/>
      <c r="Q148" s="38"/>
      <c r="R148" s="38"/>
      <c r="S148" s="38"/>
    </row>
    <row r="149" spans="1:19">
      <c r="A149" s="1" t="s">
        <v>17</v>
      </c>
      <c r="J149" s="6"/>
      <c r="K149" s="6"/>
      <c r="L149" s="6"/>
      <c r="M149" s="6"/>
      <c r="N149" s="7"/>
      <c r="O149" s="7"/>
      <c r="P149" s="7"/>
      <c r="Q149" s="8"/>
      <c r="R149" s="8"/>
      <c r="S149" s="8"/>
    </row>
    <row r="150" spans="1:19">
      <c r="A150" s="1" t="s">
        <v>22</v>
      </c>
      <c r="J150" s="34" t="s">
        <v>65</v>
      </c>
      <c r="K150" s="34"/>
      <c r="L150" s="34"/>
      <c r="M150" s="34"/>
      <c r="N150" s="35"/>
      <c r="O150" s="35"/>
      <c r="P150" s="35"/>
      <c r="Q150" s="36"/>
      <c r="R150" s="36"/>
      <c r="S150" s="36"/>
    </row>
    <row r="151" spans="1:19" ht="34.200000000000003" customHeight="1">
      <c r="A151" s="1" t="s">
        <v>32</v>
      </c>
      <c r="J151" s="71" t="s">
        <v>66</v>
      </c>
      <c r="K151" s="71"/>
      <c r="L151" s="71"/>
      <c r="M151" s="71"/>
      <c r="N151" s="71"/>
      <c r="O151" s="71"/>
      <c r="P151" s="71"/>
      <c r="Q151" s="71"/>
      <c r="R151" s="71"/>
      <c r="S151" s="71"/>
    </row>
    <row r="152" spans="1:19">
      <c r="A152" s="1" t="s">
        <v>34</v>
      </c>
      <c r="J152" s="34"/>
      <c r="K152" s="34"/>
      <c r="L152" s="34"/>
      <c r="M152" s="34"/>
      <c r="N152" s="35"/>
      <c r="O152" s="35"/>
      <c r="P152" s="35"/>
      <c r="Q152" s="36"/>
      <c r="R152" s="36"/>
      <c r="S152" s="36"/>
    </row>
    <row r="153" spans="1:19">
      <c r="A153" s="1" t="s">
        <v>44</v>
      </c>
      <c r="J153" s="37" t="s">
        <v>67</v>
      </c>
      <c r="K153" s="34"/>
      <c r="L153" s="34"/>
      <c r="M153" s="34"/>
      <c r="N153" s="35"/>
      <c r="O153" s="35"/>
      <c r="P153" s="35"/>
      <c r="Q153" s="36"/>
      <c r="R153" s="36"/>
      <c r="S153" s="36"/>
    </row>
    <row r="154" spans="1:19">
      <c r="A154" s="1" t="s">
        <v>49</v>
      </c>
      <c r="J154" s="8"/>
      <c r="K154" s="8"/>
      <c r="L154" s="8"/>
      <c r="M154" s="8"/>
      <c r="N154" s="8"/>
      <c r="O154" s="8"/>
      <c r="P154" s="8"/>
      <c r="Q154" s="8"/>
      <c r="R154" s="8"/>
      <c r="S154" s="8"/>
    </row>
    <row r="155" spans="1:19">
      <c r="A155" s="1" t="s">
        <v>51</v>
      </c>
      <c r="J155" s="9"/>
      <c r="K155" s="9"/>
      <c r="L155" s="9"/>
      <c r="M155" s="9"/>
      <c r="N155" s="9"/>
      <c r="O155" s="9"/>
      <c r="P155" s="9"/>
      <c r="Q155" s="9"/>
      <c r="R155" s="9"/>
      <c r="S155" s="9"/>
    </row>
    <row r="156" spans="1:19">
      <c r="J156" s="40" t="s">
        <v>16</v>
      </c>
      <c r="K156" s="40"/>
      <c r="L156" s="40"/>
      <c r="M156" s="40"/>
      <c r="N156" s="40"/>
      <c r="O156" s="40"/>
      <c r="P156" s="40"/>
      <c r="Q156" s="40"/>
      <c r="R156" s="40"/>
      <c r="S156" s="40"/>
    </row>
    <row r="157" spans="1:19">
      <c r="J157" s="41" t="str">
        <f>Import.Apelido&amp;" / "&amp;Import.DescLote</f>
        <v>CONSTRUÇÃO DE UMA ESCOLA COM 10 SALAS - SISTEMA CONSTRUTIVO CONTINUO / CONSTRUÇÃO DE UMA ESCOLA COM 10 SALAS</v>
      </c>
      <c r="K157" s="41"/>
      <c r="L157" s="41"/>
      <c r="M157" s="41"/>
      <c r="N157" s="41"/>
      <c r="O157" s="41"/>
      <c r="P157" s="41"/>
      <c r="Q157" s="41"/>
      <c r="R157" s="41"/>
      <c r="S157" s="41"/>
    </row>
    <row r="158" spans="1:19">
      <c r="J158" s="12"/>
      <c r="K158" s="12"/>
      <c r="L158" s="12"/>
      <c r="M158" s="12"/>
      <c r="N158" s="12"/>
      <c r="O158" s="12"/>
      <c r="P158" s="12"/>
      <c r="Q158" s="12"/>
      <c r="R158" s="12"/>
      <c r="S158" s="12"/>
    </row>
    <row r="159" spans="1:19">
      <c r="J159" s="42" t="s">
        <v>18</v>
      </c>
      <c r="K159" s="42"/>
      <c r="L159" s="42"/>
      <c r="M159" s="42"/>
      <c r="N159" s="42"/>
      <c r="O159" s="42"/>
      <c r="P159" s="42"/>
      <c r="Q159" s="42"/>
      <c r="R159" s="43">
        <v>0</v>
      </c>
      <c r="S159" s="43"/>
    </row>
    <row r="160" spans="1:19">
      <c r="J160" s="51" t="s">
        <v>20</v>
      </c>
      <c r="K160" s="51"/>
      <c r="L160" s="51"/>
      <c r="M160" s="51"/>
      <c r="N160" s="51"/>
      <c r="O160" s="51"/>
      <c r="P160" s="51"/>
      <c r="Q160" s="51"/>
      <c r="R160" s="43">
        <v>0</v>
      </c>
      <c r="S160" s="43"/>
    </row>
    <row r="162" spans="10:19" ht="15.6">
      <c r="J162" s="52" t="s">
        <v>61</v>
      </c>
      <c r="K162" s="52"/>
      <c r="L162" s="52"/>
      <c r="M162" s="52"/>
      <c r="N162" s="52"/>
      <c r="O162" s="52"/>
      <c r="P162" s="52"/>
      <c r="Q162" s="52"/>
      <c r="R162" s="52"/>
      <c r="S162" s="52"/>
    </row>
    <row r="164" spans="10:19">
      <c r="J164" s="46" t="s">
        <v>24</v>
      </c>
      <c r="K164" s="46"/>
      <c r="L164" s="46"/>
      <c r="M164" s="46"/>
      <c r="N164" s="46"/>
      <c r="O164" s="46"/>
      <c r="P164" s="46"/>
      <c r="Q164" s="46"/>
      <c r="R164" s="46"/>
      <c r="S164" s="46"/>
    </row>
    <row r="165" spans="10:19">
      <c r="J165" s="53" t="s">
        <v>44</v>
      </c>
      <c r="K165" s="53"/>
      <c r="L165" s="53"/>
      <c r="M165" s="53"/>
      <c r="N165" s="53"/>
      <c r="O165" s="53"/>
      <c r="P165" s="53"/>
      <c r="Q165" s="53"/>
      <c r="R165" s="53"/>
      <c r="S165" s="53"/>
    </row>
    <row r="167" spans="10:19">
      <c r="J167" s="54" t="s">
        <v>25</v>
      </c>
      <c r="K167" s="54"/>
      <c r="L167" s="54"/>
      <c r="M167" s="54"/>
      <c r="N167" s="54"/>
      <c r="O167" s="54"/>
      <c r="P167" s="54"/>
      <c r="Q167" s="54"/>
      <c r="R167" s="54" t="s">
        <v>26</v>
      </c>
      <c r="S167" s="55" t="s">
        <v>27</v>
      </c>
    </row>
    <row r="168" spans="10:19">
      <c r="J168" s="54"/>
      <c r="K168" s="54"/>
      <c r="L168" s="54"/>
      <c r="M168" s="54"/>
      <c r="N168" s="54"/>
      <c r="O168" s="54"/>
      <c r="P168" s="54"/>
      <c r="Q168" s="54"/>
      <c r="R168" s="54"/>
      <c r="S168" s="55"/>
    </row>
    <row r="169" spans="10:19">
      <c r="J169" s="49" t="str">
        <f>IF($J$23=$A$155,"Encargos Sociais incidentes sobre a mão de obra","Administração Central")</f>
        <v>Administração Central</v>
      </c>
      <c r="K169" s="49"/>
      <c r="L169" s="49"/>
      <c r="M169" s="49"/>
      <c r="N169" s="49"/>
      <c r="O169" s="49"/>
      <c r="P169" s="49"/>
      <c r="Q169" s="49"/>
      <c r="R169" s="14" t="str">
        <f>IF($J165=$A$155,"K1","AC")</f>
        <v>AC</v>
      </c>
      <c r="S169" s="15">
        <v>1.4999999999999999E-2</v>
      </c>
    </row>
    <row r="170" spans="10:19">
      <c r="J170" s="49" t="str">
        <f>IF($J$23=$A$155,"Administração Central da empresa ou consultoria - overhead","Seguro e Garantia")</f>
        <v>Seguro e Garantia</v>
      </c>
      <c r="K170" s="49"/>
      <c r="L170" s="49"/>
      <c r="M170" s="49"/>
      <c r="N170" s="49"/>
      <c r="O170" s="49"/>
      <c r="P170" s="49"/>
      <c r="Q170" s="49"/>
      <c r="R170" s="14" t="str">
        <f>IF($J165=$A$155,"K2","SG")</f>
        <v>SG</v>
      </c>
      <c r="S170" s="15">
        <v>3.0000000000000001E-3</v>
      </c>
    </row>
    <row r="171" spans="10:19">
      <c r="J171" s="49" t="str">
        <f>IF($J$23=$A$155,"","Risco")</f>
        <v>Risco</v>
      </c>
      <c r="K171" s="49"/>
      <c r="L171" s="49"/>
      <c r="M171" s="49"/>
      <c r="N171" s="49"/>
      <c r="O171" s="49"/>
      <c r="P171" s="49"/>
      <c r="Q171" s="49"/>
      <c r="R171" s="14" t="str">
        <f>IF($J165=$A$155,"","R")</f>
        <v>R</v>
      </c>
      <c r="S171" s="15">
        <v>5.5999999999999999E-3</v>
      </c>
    </row>
    <row r="172" spans="10:19">
      <c r="J172" s="49" t="str">
        <f>IF($J$23=$A$155,"","Despesas Financeiras")</f>
        <v>Despesas Financeiras</v>
      </c>
      <c r="K172" s="49"/>
      <c r="L172" s="49"/>
      <c r="M172" s="49"/>
      <c r="N172" s="49"/>
      <c r="O172" s="49"/>
      <c r="P172" s="49"/>
      <c r="Q172" s="49"/>
      <c r="R172" s="14" t="str">
        <f>IF($J165=$A$155,"","DF")</f>
        <v>DF</v>
      </c>
      <c r="S172" s="15">
        <v>8.5000000000000006E-3</v>
      </c>
    </row>
    <row r="173" spans="10:19">
      <c r="J173" s="49" t="str">
        <f>IF($J$23=$A$155,"Margem bruta da empresa de consultoria","Lucro")</f>
        <v>Lucro</v>
      </c>
      <c r="K173" s="49"/>
      <c r="L173" s="49"/>
      <c r="M173" s="49"/>
      <c r="N173" s="49"/>
      <c r="O173" s="49"/>
      <c r="P173" s="49"/>
      <c r="Q173" s="49"/>
      <c r="R173" s="14" t="str">
        <f>IF($J165=$A$155,"K3","L")</f>
        <v>L</v>
      </c>
      <c r="S173" s="15">
        <v>3.5000000000000003E-2</v>
      </c>
    </row>
    <row r="174" spans="10:19">
      <c r="J174" s="49" t="s">
        <v>35</v>
      </c>
      <c r="K174" s="49"/>
      <c r="L174" s="49"/>
      <c r="M174" s="49"/>
      <c r="N174" s="49"/>
      <c r="O174" s="49"/>
      <c r="P174" s="49"/>
      <c r="Q174" s="49"/>
      <c r="R174" s="14" t="s">
        <v>36</v>
      </c>
      <c r="S174" s="15">
        <v>3.6499999999999998E-2</v>
      </c>
    </row>
    <row r="175" spans="10:19">
      <c r="J175" s="49" t="s">
        <v>37</v>
      </c>
      <c r="K175" s="49"/>
      <c r="L175" s="49"/>
      <c r="M175" s="49"/>
      <c r="N175" s="49"/>
      <c r="O175" s="49"/>
      <c r="P175" s="49"/>
      <c r="Q175" s="49"/>
      <c r="R175" s="14" t="s">
        <v>38</v>
      </c>
      <c r="S175" s="16">
        <v>0</v>
      </c>
    </row>
    <row r="176" spans="10:19">
      <c r="J176" s="49" t="s">
        <v>39</v>
      </c>
      <c r="K176" s="49"/>
      <c r="L176" s="49"/>
      <c r="M176" s="49"/>
      <c r="N176" s="49"/>
      <c r="O176" s="49"/>
      <c r="P176" s="49"/>
      <c r="Q176" s="49"/>
      <c r="R176" s="14" t="s">
        <v>40</v>
      </c>
      <c r="S176" s="16">
        <v>0</v>
      </c>
    </row>
    <row r="177" spans="10:19">
      <c r="J177" s="49" t="s">
        <v>41</v>
      </c>
      <c r="K177" s="49"/>
      <c r="L177" s="49"/>
      <c r="M177" s="49"/>
      <c r="N177" s="49"/>
      <c r="O177" s="49"/>
      <c r="P177" s="49"/>
      <c r="Q177" s="49"/>
      <c r="R177" s="18" t="s">
        <v>15</v>
      </c>
      <c r="S177" s="16">
        <f>IF($J165=$A$154,0,ROUND((((1+S169+S170+S171)*(1+S172)*(1+S173)/(1-(S174+S175)))-1),4))</f>
        <v>0.1089</v>
      </c>
    </row>
    <row r="178" spans="10:19">
      <c r="J178" s="56" t="s">
        <v>42</v>
      </c>
      <c r="K178" s="56"/>
      <c r="L178" s="56"/>
      <c r="M178" s="56"/>
      <c r="N178" s="56"/>
      <c r="O178" s="56"/>
      <c r="P178" s="56"/>
      <c r="Q178" s="56"/>
      <c r="R178" s="19" t="s">
        <v>43</v>
      </c>
      <c r="S178" s="20">
        <f>IF($J165=$A$154,0,ROUND((((1+S169+S170+S171)*(1+S172)*(1+S173)/(1-(S174+S175+S176)))-1),4))</f>
        <v>0.1089</v>
      </c>
    </row>
    <row r="180" spans="10:19" ht="15.6" hidden="1">
      <c r="J180" s="21" t="str">
        <f>IF(U177&lt;&gt;"ok","X","")</f>
        <v>X</v>
      </c>
      <c r="K180" s="57" t="str">
        <f>IF(U177&lt;&gt;"ok","Anexo: Relatório Técnico Circunstanciado justificando a adoção do percentual de cada parcela do BDI.","")</f>
        <v>Anexo: Relatório Técnico Circunstanciado justificando a adoção do percentual de cada parcela do BDI.</v>
      </c>
      <c r="L180" s="57"/>
      <c r="M180" s="57"/>
      <c r="N180" s="57"/>
      <c r="O180" s="57"/>
      <c r="P180" s="57"/>
      <c r="Q180" s="57"/>
      <c r="R180" s="57"/>
      <c r="S180" s="57"/>
    </row>
    <row r="181" spans="10:19" hidden="1"/>
    <row r="182" spans="10:19">
      <c r="J182" s="64" t="s">
        <v>45</v>
      </c>
      <c r="K182" s="64"/>
      <c r="L182" s="64"/>
      <c r="M182" s="64"/>
      <c r="N182" s="64"/>
      <c r="O182" s="64"/>
      <c r="P182" s="64"/>
      <c r="Q182" s="64"/>
      <c r="R182" s="64"/>
      <c r="S182" s="64"/>
    </row>
    <row r="183" spans="10:19" ht="15.6">
      <c r="J183" s="22"/>
      <c r="K183" s="22"/>
      <c r="L183" s="22"/>
      <c r="M183" s="65" t="s">
        <v>46</v>
      </c>
      <c r="N183" s="66" t="str">
        <f>IF($J165=$A$155,"(1+K1+K2)*(1+K3)","(1+AC + S + R + G)*(1 + DF)*(1+L)")</f>
        <v>(1+AC + S + R + G)*(1 + DF)*(1+L)</v>
      </c>
      <c r="O183" s="66"/>
      <c r="P183" s="66"/>
      <c r="Q183" s="67" t="s">
        <v>47</v>
      </c>
      <c r="R183" s="22"/>
      <c r="S183" s="22"/>
    </row>
    <row r="184" spans="10:19" ht="15.6">
      <c r="J184" s="22"/>
      <c r="K184" s="22"/>
      <c r="L184" s="22"/>
      <c r="M184" s="65"/>
      <c r="N184" s="68" t="s">
        <v>48</v>
      </c>
      <c r="O184" s="68"/>
      <c r="P184" s="68"/>
      <c r="Q184" s="67"/>
      <c r="R184" s="22"/>
      <c r="S184" s="22"/>
    </row>
    <row r="185" spans="10:19">
      <c r="J185" s="26"/>
      <c r="K185" s="26"/>
      <c r="L185" s="26"/>
      <c r="M185" s="26"/>
      <c r="N185" s="26"/>
      <c r="O185" s="26"/>
      <c r="P185" s="26"/>
      <c r="Q185" s="26"/>
      <c r="R185" s="26"/>
      <c r="S185" s="26"/>
    </row>
    <row r="186" spans="10:19" ht="24.6" customHeight="1">
      <c r="J186" s="58" t="str">
        <f>CONCATENATE("Declaro para os devidos fins que, conforme legislação tributária municipal, a base de cálculo deste tipo de obra corresponde à ",$R$17*100,"%, com a respectiva alíquota de ",$R$18*100,"%.")</f>
        <v>Declaro para os devidos fins que, conforme legislação tributária municipal, a base de cálculo deste tipo de obra corresponde à 50%, com a respectiva alíquota de 5%.</v>
      </c>
      <c r="K186" s="58"/>
      <c r="L186" s="58"/>
      <c r="M186" s="58"/>
      <c r="N186" s="58"/>
      <c r="O186" s="58"/>
      <c r="P186" s="58"/>
      <c r="Q186" s="58"/>
      <c r="R186" s="58"/>
      <c r="S186" s="58"/>
    </row>
    <row r="188" spans="10:19" hidden="1">
      <c r="J188" s="58" t="e">
        <f ca="1">CONCATENATE("Declaro para os devidos fins que o regime de Contribuição Previdenciária sobre a Receita Bruta adotado para elaboração do orçamento foi ",IF(DESONERACAO="Sim","COM","SEM")," Desoneração, e que esta é a alternativa mais adequada para a Administração Pública.")</f>
        <v>#VALUE!</v>
      </c>
      <c r="K188" s="58"/>
      <c r="L188" s="58"/>
      <c r="M188" s="58"/>
      <c r="N188" s="58"/>
      <c r="O188" s="58"/>
      <c r="P188" s="58"/>
      <c r="Q188" s="58"/>
      <c r="R188" s="58"/>
      <c r="S188" s="58"/>
    </row>
    <row r="189" spans="10:19" hidden="1"/>
    <row r="190" spans="10:19">
      <c r="J190" s="1" t="s">
        <v>50</v>
      </c>
    </row>
    <row r="191" spans="10:19">
      <c r="J191" s="59"/>
      <c r="K191" s="59"/>
      <c r="L191" s="59"/>
      <c r="M191" s="59"/>
      <c r="N191" s="59"/>
      <c r="O191" s="59"/>
      <c r="P191" s="59"/>
      <c r="Q191" s="59"/>
      <c r="R191" s="59"/>
      <c r="S191" s="59"/>
    </row>
    <row r="193" spans="10:19">
      <c r="J193" s="60" t="str">
        <f>Import.Município</f>
        <v>TORITAMA/PERNAMBUCO</v>
      </c>
      <c r="K193" s="60"/>
      <c r="L193" s="60"/>
      <c r="M193" s="60"/>
      <c r="P193" s="61"/>
      <c r="Q193" s="61"/>
      <c r="R193" s="61"/>
      <c r="S193" s="61"/>
    </row>
    <row r="194" spans="10:19">
      <c r="J194" s="62" t="s">
        <v>54</v>
      </c>
      <c r="K194" s="62"/>
      <c r="L194" s="62"/>
      <c r="M194" s="62"/>
      <c r="O194" s="27"/>
      <c r="P194" s="28" t="s">
        <v>55</v>
      </c>
      <c r="Q194" s="29"/>
      <c r="R194" s="29"/>
      <c r="S194" s="29"/>
    </row>
    <row r="196" spans="10:19">
      <c r="J196" s="63"/>
      <c r="K196" s="63"/>
      <c r="L196" s="63"/>
      <c r="M196" s="63"/>
      <c r="N196" s="30"/>
    </row>
    <row r="197" spans="10:19">
      <c r="J197" s="69" t="s">
        <v>57</v>
      </c>
      <c r="K197" s="69"/>
      <c r="L197" s="69"/>
      <c r="M197" s="69"/>
    </row>
    <row r="198" spans="10:19" hidden="1">
      <c r="J198" s="11" t="s">
        <v>58</v>
      </c>
      <c r="K198" s="31" t="e">
        <f t="array" ref="K198:K200">Import.RespOrçamento</f>
        <v>#REF!</v>
      </c>
      <c r="L198" s="32"/>
      <c r="M198" s="32"/>
      <c r="N198" s="30"/>
    </row>
    <row r="199" spans="10:19" hidden="1">
      <c r="J199" s="11" t="s">
        <v>59</v>
      </c>
      <c r="K199" s="31" t="e">
        <v>#REF!</v>
      </c>
      <c r="L199" s="32"/>
      <c r="M199" s="32"/>
      <c r="N199" s="30"/>
    </row>
    <row r="200" spans="10:19" hidden="1">
      <c r="J200" s="11" t="s">
        <v>60</v>
      </c>
      <c r="K200" s="31" t="e">
        <v>#REF!</v>
      </c>
      <c r="L200" s="32"/>
      <c r="M200" s="32"/>
      <c r="N200" s="30"/>
    </row>
    <row r="201" spans="10:19">
      <c r="J201" s="11"/>
      <c r="K201" s="33"/>
      <c r="L201" s="32"/>
      <c r="M201" s="32"/>
      <c r="N201" s="30"/>
    </row>
    <row r="202" spans="10:19" ht="15.6" hidden="1">
      <c r="J202" s="70" t="s">
        <v>61</v>
      </c>
      <c r="K202" s="70"/>
      <c r="L202" s="70"/>
      <c r="M202" s="70"/>
      <c r="N202" s="70"/>
      <c r="O202" s="70"/>
      <c r="P202" s="70"/>
      <c r="Q202" s="70"/>
      <c r="R202" s="70"/>
      <c r="S202" s="70"/>
    </row>
    <row r="203" spans="10:19" hidden="1"/>
    <row r="204" spans="10:19" hidden="1">
      <c r="J204" s="46" t="s">
        <v>24</v>
      </c>
      <c r="K204" s="46"/>
      <c r="L204" s="46"/>
      <c r="M204" s="46"/>
      <c r="N204" s="46"/>
      <c r="O204" s="46"/>
      <c r="P204" s="46"/>
      <c r="Q204" s="46"/>
      <c r="R204" s="46"/>
      <c r="S204" s="46"/>
    </row>
    <row r="205" spans="10:19" hidden="1">
      <c r="J205" s="53" t="s">
        <v>62</v>
      </c>
      <c r="K205" s="53"/>
      <c r="L205" s="53"/>
      <c r="M205" s="53"/>
      <c r="N205" s="53"/>
      <c r="O205" s="53"/>
      <c r="P205" s="53"/>
      <c r="Q205" s="53"/>
      <c r="R205" s="53"/>
      <c r="S205" s="53"/>
    </row>
    <row r="206" spans="10:19" hidden="1"/>
    <row r="207" spans="10:19" hidden="1">
      <c r="J207" s="54" t="s">
        <v>25</v>
      </c>
      <c r="K207" s="54"/>
      <c r="L207" s="54"/>
      <c r="M207" s="54"/>
      <c r="N207" s="54"/>
      <c r="O207" s="54"/>
      <c r="P207" s="54"/>
      <c r="Q207" s="54"/>
      <c r="R207" s="54" t="s">
        <v>26</v>
      </c>
      <c r="S207" s="55" t="s">
        <v>27</v>
      </c>
    </row>
    <row r="208" spans="10:19" hidden="1">
      <c r="J208" s="54"/>
      <c r="K208" s="54"/>
      <c r="L208" s="54"/>
      <c r="M208" s="54"/>
      <c r="N208" s="54"/>
      <c r="O208" s="54"/>
      <c r="P208" s="54"/>
      <c r="Q208" s="54"/>
      <c r="R208" s="54"/>
      <c r="S208" s="55"/>
    </row>
    <row r="209" spans="10:19" hidden="1">
      <c r="J209" s="49" t="str">
        <f>IF($J$23=$A$155,"Encargos Sociais incidentes sobre a mão de obra","Administração Central")</f>
        <v>Administração Central</v>
      </c>
      <c r="K209" s="49"/>
      <c r="L209" s="49"/>
      <c r="M209" s="49"/>
      <c r="N209" s="49"/>
      <c r="O209" s="49"/>
      <c r="P209" s="49"/>
      <c r="Q209" s="49"/>
      <c r="R209" s="14" t="str">
        <f>IF($J205=$A$155,"K1","AC")</f>
        <v>AC</v>
      </c>
      <c r="S209" s="15"/>
    </row>
    <row r="210" spans="10:19" hidden="1">
      <c r="J210" s="49" t="str">
        <f>IF($J$23=$A$155,"Administração Central da empresa ou consultoria - overhead","Seguro e Garantia")</f>
        <v>Seguro e Garantia</v>
      </c>
      <c r="K210" s="49"/>
      <c r="L210" s="49"/>
      <c r="M210" s="49"/>
      <c r="N210" s="49"/>
      <c r="O210" s="49"/>
      <c r="P210" s="49"/>
      <c r="Q210" s="49"/>
      <c r="R210" s="14" t="str">
        <f>IF($J205=$A$155,"K2","SG")</f>
        <v>SG</v>
      </c>
      <c r="S210" s="15"/>
    </row>
    <row r="211" spans="10:19" hidden="1">
      <c r="J211" s="49" t="str">
        <f>IF($J$23=$A$155,"","Risco")</f>
        <v>Risco</v>
      </c>
      <c r="K211" s="49"/>
      <c r="L211" s="49"/>
      <c r="M211" s="49"/>
      <c r="N211" s="49"/>
      <c r="O211" s="49"/>
      <c r="P211" s="49"/>
      <c r="Q211" s="49"/>
      <c r="R211" s="14" t="str">
        <f>IF($J205=$A$155,"","R")</f>
        <v>R</v>
      </c>
      <c r="S211" s="15"/>
    </row>
    <row r="212" spans="10:19" hidden="1">
      <c r="J212" s="49" t="str">
        <f>IF($J$23=$A$155,"","Despesas Financeiras")</f>
        <v>Despesas Financeiras</v>
      </c>
      <c r="K212" s="49"/>
      <c r="L212" s="49"/>
      <c r="M212" s="49"/>
      <c r="N212" s="49"/>
      <c r="O212" s="49"/>
      <c r="P212" s="49"/>
      <c r="Q212" s="49"/>
      <c r="R212" s="14" t="str">
        <f>IF($J205=$A$155,"","DF")</f>
        <v>DF</v>
      </c>
      <c r="S212" s="15"/>
    </row>
    <row r="213" spans="10:19" hidden="1">
      <c r="J213" s="49" t="str">
        <f>IF($J$23=$A$155,"Margem bruta da empresa de consultoria","Lucro")</f>
        <v>Lucro</v>
      </c>
      <c r="K213" s="49"/>
      <c r="L213" s="49"/>
      <c r="M213" s="49"/>
      <c r="N213" s="49"/>
      <c r="O213" s="49"/>
      <c r="P213" s="49"/>
      <c r="Q213" s="49"/>
      <c r="R213" s="14" t="str">
        <f>IF($J205=$A$155,"K3","L")</f>
        <v>L</v>
      </c>
      <c r="S213" s="15"/>
    </row>
    <row r="214" spans="10:19" hidden="1">
      <c r="J214" s="49" t="s">
        <v>35</v>
      </c>
      <c r="K214" s="49"/>
      <c r="L214" s="49"/>
      <c r="M214" s="49"/>
      <c r="N214" s="49"/>
      <c r="O214" s="49"/>
      <c r="P214" s="49"/>
      <c r="Q214" s="49"/>
      <c r="R214" s="14" t="s">
        <v>36</v>
      </c>
      <c r="S214" s="15"/>
    </row>
    <row r="215" spans="10:19" hidden="1">
      <c r="J215" s="49" t="s">
        <v>37</v>
      </c>
      <c r="K215" s="49"/>
      <c r="L215" s="49"/>
      <c r="M215" s="49"/>
      <c r="N215" s="49"/>
      <c r="O215" s="49"/>
      <c r="P215" s="49"/>
      <c r="Q215" s="49"/>
      <c r="R215" s="14" t="s">
        <v>38</v>
      </c>
      <c r="S215" s="16">
        <f ca="1">IF(AND($J205&lt;&gt;$A$154,COUNTA(OFFSET(S208,1,0,6))&gt;0),$R$18*$R$17,0)</f>
        <v>0</v>
      </c>
    </row>
    <row r="216" spans="10:19" hidden="1">
      <c r="J216" s="49" t="s">
        <v>39</v>
      </c>
      <c r="K216" s="49"/>
      <c r="L216" s="49"/>
      <c r="M216" s="49"/>
      <c r="N216" s="49"/>
      <c r="O216" s="49"/>
      <c r="P216" s="49"/>
      <c r="Q216" s="49"/>
      <c r="R216" s="14" t="s">
        <v>40</v>
      </c>
      <c r="S216" s="16">
        <f ca="1">IF(BDI.Opcao&lt;&gt;"Desonerado",0,IF(AND($J205&lt;&gt;$A$154,COUNTA(OFFSET(S208,1,0,6))&gt;0),4.5%,0%))</f>
        <v>0</v>
      </c>
    </row>
    <row r="217" spans="10:19" hidden="1">
      <c r="J217" s="49" t="s">
        <v>41</v>
      </c>
      <c r="K217" s="49"/>
      <c r="L217" s="49"/>
      <c r="M217" s="49"/>
      <c r="N217" s="49"/>
      <c r="O217" s="49"/>
      <c r="P217" s="49"/>
      <c r="Q217" s="49"/>
      <c r="R217" s="18" t="s">
        <v>15</v>
      </c>
      <c r="S217" s="16">
        <f ca="1">IF($J205=$A$154,0,ROUND((((1+S209+S210+S211)*(1+S212)*(1+S213)/(1-(S214+S215)))-1),4))</f>
        <v>0</v>
      </c>
    </row>
    <row r="218" spans="10:19" hidden="1">
      <c r="J218" s="56" t="s">
        <v>63</v>
      </c>
      <c r="K218" s="56"/>
      <c r="L218" s="56"/>
      <c r="M218" s="56"/>
      <c r="N218" s="56"/>
      <c r="O218" s="56"/>
      <c r="P218" s="56"/>
      <c r="Q218" s="56"/>
      <c r="R218" s="19" t="s">
        <v>43</v>
      </c>
      <c r="S218" s="20">
        <f ca="1">IF($J205=$A$154,0,ROUND((((1+S209+S210+S211)*(1+S212)*(1+S213)/(1-(S214+S215+S216)))-1),4))</f>
        <v>0</v>
      </c>
    </row>
    <row r="219" spans="10:19" hidden="1"/>
    <row r="220" spans="10:19" ht="15.6" hidden="1">
      <c r="J220" s="21" t="str">
        <f>IF(U217&lt;&gt;"ok","X","")</f>
        <v>X</v>
      </c>
      <c r="K220" s="57" t="str">
        <f>IF(U217&lt;&gt;"ok","Anexo: Relatório Técnico Circunstanciado justificando a adoção do percentual de cada parcela do BDI.","")</f>
        <v>Anexo: Relatório Técnico Circunstanciado justificando a adoção do percentual de cada parcela do BDI.</v>
      </c>
      <c r="L220" s="57"/>
      <c r="M220" s="57"/>
      <c r="N220" s="57"/>
      <c r="O220" s="57"/>
      <c r="P220" s="57"/>
      <c r="Q220" s="57"/>
      <c r="R220" s="57"/>
      <c r="S220" s="57"/>
    </row>
    <row r="221" spans="10:19" hidden="1"/>
    <row r="222" spans="10:19" hidden="1">
      <c r="J222" s="64" t="s">
        <v>45</v>
      </c>
      <c r="K222" s="64"/>
      <c r="L222" s="64"/>
      <c r="M222" s="64"/>
      <c r="N222" s="64"/>
      <c r="O222" s="64"/>
      <c r="P222" s="64"/>
      <c r="Q222" s="64"/>
      <c r="R222" s="64"/>
      <c r="S222" s="64"/>
    </row>
    <row r="223" spans="10:19" ht="15.6" hidden="1">
      <c r="J223" s="22"/>
      <c r="K223" s="22"/>
      <c r="L223" s="22"/>
      <c r="M223" s="65" t="s">
        <v>46</v>
      </c>
      <c r="N223" s="66" t="str">
        <f>IF($J205=$A$155,"(1+K1+K2)*(1+K3)","(1+AC + S + R + G)*(1 + DF)*(1+L)")</f>
        <v>(1+AC + S + R + G)*(1 + DF)*(1+L)</v>
      </c>
      <c r="O223" s="66"/>
      <c r="P223" s="66"/>
      <c r="Q223" s="67" t="s">
        <v>47</v>
      </c>
      <c r="R223" s="22"/>
      <c r="S223" s="22"/>
    </row>
    <row r="224" spans="10:19" ht="15.6" hidden="1">
      <c r="J224" s="22"/>
      <c r="K224" s="22"/>
      <c r="L224" s="22"/>
      <c r="M224" s="65"/>
      <c r="N224" s="68" t="s">
        <v>48</v>
      </c>
      <c r="O224" s="68"/>
      <c r="P224" s="68"/>
      <c r="Q224" s="67"/>
      <c r="R224" s="22"/>
      <c r="S224" s="22"/>
    </row>
    <row r="225" spans="10:19" ht="15.6" hidden="1">
      <c r="J225" s="22"/>
      <c r="K225" s="22"/>
      <c r="L225" s="22"/>
      <c r="M225" s="23"/>
      <c r="N225" s="25"/>
      <c r="O225" s="25"/>
      <c r="P225" s="25"/>
      <c r="Q225" s="24"/>
      <c r="R225" s="22"/>
      <c r="S225" s="22"/>
    </row>
    <row r="226" spans="10:19" hidden="1">
      <c r="J226" s="58" t="str">
        <f>CONCATENATE("Declaro para os devidos fins que, conforme legislação tributária municipal, a base de cálculo deste tipo de obra corresponde à ",$R$17*100,"%, com a respectiva alíquota de ",$R$18*100,"%.")</f>
        <v>Declaro para os devidos fins que, conforme legislação tributária municipal, a base de cálculo deste tipo de obra corresponde à 50%, com a respectiva alíquota de 5%.</v>
      </c>
      <c r="K226" s="58"/>
      <c r="L226" s="58"/>
      <c r="M226" s="58"/>
      <c r="N226" s="58"/>
      <c r="O226" s="58"/>
      <c r="P226" s="58"/>
      <c r="Q226" s="58"/>
      <c r="R226" s="58"/>
      <c r="S226" s="58"/>
    </row>
    <row r="227" spans="10:19" hidden="1"/>
    <row r="228" spans="10:19" hidden="1">
      <c r="J228" s="58" t="e">
        <f ca="1">CONCATENATE("Declaro para os devidos fins que o regime de Contribuição Previdenciária sobre a Receita Bruta adotado para elaboração do orçamento foi ",IF(DESONERACAO="Sim","COM","SEM")," Desoneração, e que esta é a alternativa mais adequada para a Administração Pública.")</f>
        <v>#VALUE!</v>
      </c>
      <c r="K228" s="58"/>
      <c r="L228" s="58"/>
      <c r="M228" s="58"/>
      <c r="N228" s="58"/>
      <c r="O228" s="58"/>
      <c r="P228" s="58"/>
      <c r="Q228" s="58"/>
      <c r="R228" s="58"/>
      <c r="S228" s="58"/>
    </row>
    <row r="229" spans="10:19" hidden="1"/>
    <row r="230" spans="10:19" hidden="1">
      <c r="J230" s="1" t="s">
        <v>50</v>
      </c>
    </row>
    <row r="231" spans="10:19" hidden="1">
      <c r="J231" s="59"/>
      <c r="K231" s="59"/>
      <c r="L231" s="59"/>
      <c r="M231" s="59"/>
      <c r="N231" s="59"/>
      <c r="O231" s="59"/>
      <c r="P231" s="59"/>
      <c r="Q231" s="59"/>
      <c r="R231" s="59"/>
      <c r="S231" s="59"/>
    </row>
    <row r="232" spans="10:19" hidden="1"/>
    <row r="233" spans="10:19" hidden="1">
      <c r="J233" s="60" t="str">
        <f>Import.Município</f>
        <v>TORITAMA/PERNAMBUCO</v>
      </c>
      <c r="K233" s="60"/>
      <c r="L233" s="60"/>
      <c r="M233" s="60"/>
      <c r="P233" s="61">
        <f>[1]DADOS!$F$25</f>
        <v>44392</v>
      </c>
      <c r="Q233" s="61"/>
      <c r="R233" s="61"/>
      <c r="S233" s="61"/>
    </row>
    <row r="234" spans="10:19" hidden="1">
      <c r="J234" s="62" t="s">
        <v>54</v>
      </c>
      <c r="K234" s="62"/>
      <c r="L234" s="62"/>
      <c r="M234" s="62"/>
      <c r="O234" s="27"/>
      <c r="P234" s="28" t="s">
        <v>55</v>
      </c>
      <c r="Q234" s="29"/>
      <c r="R234" s="29"/>
      <c r="S234" s="29"/>
    </row>
    <row r="235" spans="10:19" hidden="1"/>
    <row r="236" spans="10:19" hidden="1">
      <c r="J236" s="63"/>
      <c r="K236" s="63"/>
      <c r="L236" s="63"/>
      <c r="M236" s="63"/>
      <c r="N236" s="30"/>
    </row>
    <row r="237" spans="10:19" hidden="1">
      <c r="J237" s="69" t="s">
        <v>57</v>
      </c>
      <c r="K237" s="69"/>
      <c r="L237" s="69"/>
      <c r="M237" s="69"/>
    </row>
    <row r="238" spans="10:19" hidden="1">
      <c r="J238" s="11" t="s">
        <v>58</v>
      </c>
      <c r="K238" s="31" t="e">
        <f t="array" ref="K238:K240">Import.RespOrçamento</f>
        <v>#REF!</v>
      </c>
      <c r="L238" s="32"/>
      <c r="M238" s="32"/>
      <c r="N238" s="30"/>
    </row>
    <row r="239" spans="10:19" hidden="1">
      <c r="J239" s="11" t="s">
        <v>59</v>
      </c>
      <c r="K239" s="31" t="e">
        <v>#REF!</v>
      </c>
      <c r="L239" s="32"/>
      <c r="M239" s="32"/>
      <c r="N239" s="30"/>
    </row>
    <row r="240" spans="10:19" hidden="1">
      <c r="J240" s="11" t="s">
        <v>60</v>
      </c>
      <c r="K240" s="31" t="e">
        <v>#REF!</v>
      </c>
      <c r="L240" s="32"/>
      <c r="M240" s="32"/>
      <c r="N240" s="30"/>
    </row>
    <row r="241" spans="10:19" hidden="1">
      <c r="J241" s="11"/>
      <c r="K241" s="33"/>
      <c r="L241" s="32"/>
      <c r="M241" s="32"/>
      <c r="N241" s="30"/>
    </row>
    <row r="242" spans="10:19" ht="15.6" hidden="1">
      <c r="J242" s="70" t="s">
        <v>64</v>
      </c>
      <c r="K242" s="70"/>
      <c r="L242" s="70"/>
      <c r="M242" s="70"/>
      <c r="N242" s="70"/>
      <c r="O242" s="70"/>
      <c r="P242" s="70"/>
      <c r="Q242" s="70"/>
      <c r="R242" s="70"/>
      <c r="S242" s="70"/>
    </row>
    <row r="243" spans="10:19" hidden="1"/>
    <row r="244" spans="10:19" hidden="1">
      <c r="J244" s="46" t="s">
        <v>24</v>
      </c>
      <c r="K244" s="46"/>
      <c r="L244" s="46"/>
      <c r="M244" s="46"/>
      <c r="N244" s="46"/>
      <c r="O244" s="46"/>
      <c r="P244" s="46"/>
      <c r="Q244" s="46"/>
      <c r="R244" s="46"/>
      <c r="S244" s="46"/>
    </row>
    <row r="245" spans="10:19" hidden="1">
      <c r="J245" s="53" t="s">
        <v>62</v>
      </c>
      <c r="K245" s="53"/>
      <c r="L245" s="53"/>
      <c r="M245" s="53"/>
      <c r="N245" s="53"/>
      <c r="O245" s="53"/>
      <c r="P245" s="53"/>
      <c r="Q245" s="53"/>
      <c r="R245" s="53"/>
      <c r="S245" s="53"/>
    </row>
    <row r="246" spans="10:19" hidden="1"/>
    <row r="247" spans="10:19" hidden="1">
      <c r="J247" s="54" t="s">
        <v>25</v>
      </c>
      <c r="K247" s="54"/>
      <c r="L247" s="54"/>
      <c r="M247" s="54"/>
      <c r="N247" s="54"/>
      <c r="O247" s="54"/>
      <c r="P247" s="54"/>
      <c r="Q247" s="54"/>
      <c r="R247" s="54" t="s">
        <v>26</v>
      </c>
      <c r="S247" s="55" t="s">
        <v>27</v>
      </c>
    </row>
    <row r="248" spans="10:19" hidden="1">
      <c r="J248" s="54"/>
      <c r="K248" s="54"/>
      <c r="L248" s="54"/>
      <c r="M248" s="54"/>
      <c r="N248" s="54"/>
      <c r="O248" s="54"/>
      <c r="P248" s="54"/>
      <c r="Q248" s="54"/>
      <c r="R248" s="54"/>
      <c r="S248" s="55"/>
    </row>
    <row r="249" spans="10:19" hidden="1">
      <c r="J249" s="49" t="str">
        <f>IF($J$23=$A$155,"Encargos Sociais incidentes sobre a mão de obra","Administração Central")</f>
        <v>Administração Central</v>
      </c>
      <c r="K249" s="49"/>
      <c r="L249" s="49"/>
      <c r="M249" s="49"/>
      <c r="N249" s="49"/>
      <c r="O249" s="49"/>
      <c r="P249" s="49"/>
      <c r="Q249" s="49"/>
      <c r="R249" s="14" t="str">
        <f>IF($J245=$A$155,"K1","AC")</f>
        <v>AC</v>
      </c>
      <c r="S249" s="15"/>
    </row>
    <row r="250" spans="10:19" hidden="1">
      <c r="J250" s="49" t="str">
        <f>IF($J$23=$A$155,"Administração Central da empresa ou consultoria - overhead","Seguro e Garantia")</f>
        <v>Seguro e Garantia</v>
      </c>
      <c r="K250" s="49"/>
      <c r="L250" s="49"/>
      <c r="M250" s="49"/>
      <c r="N250" s="49"/>
      <c r="O250" s="49"/>
      <c r="P250" s="49"/>
      <c r="Q250" s="49"/>
      <c r="R250" s="14" t="str">
        <f>IF($J245=$A$155,"K2","SG")</f>
        <v>SG</v>
      </c>
      <c r="S250" s="15"/>
    </row>
    <row r="251" spans="10:19" hidden="1">
      <c r="J251" s="49" t="str">
        <f>IF($J$23=$A$155,"","Risco")</f>
        <v>Risco</v>
      </c>
      <c r="K251" s="49"/>
      <c r="L251" s="49"/>
      <c r="M251" s="49"/>
      <c r="N251" s="49"/>
      <c r="O251" s="49"/>
      <c r="P251" s="49"/>
      <c r="Q251" s="49"/>
      <c r="R251" s="14" t="str">
        <f>IF($J245=$A$155,"","R")</f>
        <v>R</v>
      </c>
      <c r="S251" s="15"/>
    </row>
    <row r="252" spans="10:19" hidden="1">
      <c r="J252" s="49" t="str">
        <f>IF($J$23=$A$155,"","Despesas Financeiras")</f>
        <v>Despesas Financeiras</v>
      </c>
      <c r="K252" s="49"/>
      <c r="L252" s="49"/>
      <c r="M252" s="49"/>
      <c r="N252" s="49"/>
      <c r="O252" s="49"/>
      <c r="P252" s="49"/>
      <c r="Q252" s="49"/>
      <c r="R252" s="14" t="str">
        <f>IF($J245=$A$155,"","DF")</f>
        <v>DF</v>
      </c>
      <c r="S252" s="15"/>
    </row>
    <row r="253" spans="10:19" hidden="1">
      <c r="J253" s="49" t="str">
        <f>IF($J$23=$A$155,"Margem bruta da empresa de consultoria","Lucro")</f>
        <v>Lucro</v>
      </c>
      <c r="K253" s="49"/>
      <c r="L253" s="49"/>
      <c r="M253" s="49"/>
      <c r="N253" s="49"/>
      <c r="O253" s="49"/>
      <c r="P253" s="49"/>
      <c r="Q253" s="49"/>
      <c r="R253" s="14" t="str">
        <f>IF($J245=$A$155,"K3","L")</f>
        <v>L</v>
      </c>
      <c r="S253" s="15"/>
    </row>
    <row r="254" spans="10:19" hidden="1">
      <c r="J254" s="49" t="s">
        <v>35</v>
      </c>
      <c r="K254" s="49"/>
      <c r="L254" s="49"/>
      <c r="M254" s="49"/>
      <c r="N254" s="49"/>
      <c r="O254" s="49"/>
      <c r="P254" s="49"/>
      <c r="Q254" s="49"/>
      <c r="R254" s="14" t="s">
        <v>36</v>
      </c>
      <c r="S254" s="15"/>
    </row>
    <row r="255" spans="10:19" hidden="1">
      <c r="J255" s="49" t="s">
        <v>37</v>
      </c>
      <c r="K255" s="49"/>
      <c r="L255" s="49"/>
      <c r="M255" s="49"/>
      <c r="N255" s="49"/>
      <c r="O255" s="49"/>
      <c r="P255" s="49"/>
      <c r="Q255" s="49"/>
      <c r="R255" s="14" t="s">
        <v>38</v>
      </c>
      <c r="S255" s="16">
        <f ca="1">IF(AND($J245&lt;&gt;$A$154,COUNTA(OFFSET(S248,1,0,6))&gt;0),$R$18*$R$17,0)</f>
        <v>0</v>
      </c>
    </row>
    <row r="256" spans="10:19" hidden="1">
      <c r="J256" s="49" t="s">
        <v>39</v>
      </c>
      <c r="K256" s="49"/>
      <c r="L256" s="49"/>
      <c r="M256" s="49"/>
      <c r="N256" s="49"/>
      <c r="O256" s="49"/>
      <c r="P256" s="49"/>
      <c r="Q256" s="49"/>
      <c r="R256" s="14" t="s">
        <v>40</v>
      </c>
      <c r="S256" s="16">
        <f ca="1">IF(BDI.Opcao&lt;&gt;"Desonerado",0,IF(AND($J245&lt;&gt;$A$154,COUNTA(OFFSET(S248,1,0,6))&gt;0),4.5%,0%))</f>
        <v>0</v>
      </c>
    </row>
    <row r="257" spans="10:19" hidden="1">
      <c r="J257" s="49" t="s">
        <v>41</v>
      </c>
      <c r="K257" s="49"/>
      <c r="L257" s="49"/>
      <c r="M257" s="49"/>
      <c r="N257" s="49"/>
      <c r="O257" s="49"/>
      <c r="P257" s="49"/>
      <c r="Q257" s="49"/>
      <c r="R257" s="18" t="s">
        <v>15</v>
      </c>
      <c r="S257" s="16">
        <f ca="1">IF($J245=$A$154,0,ROUND((((1+S249+S250+S251)*(1+S252)*(1+S253)/(1-(S254+S255)))-1),4))</f>
        <v>0</v>
      </c>
    </row>
    <row r="258" spans="10:19" hidden="1">
      <c r="J258" s="56" t="s">
        <v>63</v>
      </c>
      <c r="K258" s="56"/>
      <c r="L258" s="56"/>
      <c r="M258" s="56"/>
      <c r="N258" s="56"/>
      <c r="O258" s="56"/>
      <c r="P258" s="56"/>
      <c r="Q258" s="56"/>
      <c r="R258" s="19" t="s">
        <v>43</v>
      </c>
      <c r="S258" s="20">
        <f ca="1">IF($J245=$A$154,0,ROUND((((1+S249+S250+S251)*(1+S252)*(1+S253)/(1-(S254+S255+S256)))-1),4))</f>
        <v>0</v>
      </c>
    </row>
    <row r="259" spans="10:19" hidden="1"/>
    <row r="260" spans="10:19" ht="15.6" hidden="1">
      <c r="J260" s="21" t="str">
        <f>IF(U257&lt;&gt;"ok","X","")</f>
        <v>X</v>
      </c>
      <c r="K260" s="57" t="str">
        <f>IF(U257&lt;&gt;"ok","Anexo: Relatório Técnico Circunstanciado justificando a adoção do percentual de cada parcela do BDI.","")</f>
        <v>Anexo: Relatório Técnico Circunstanciado justificando a adoção do percentual de cada parcela do BDI.</v>
      </c>
      <c r="L260" s="57"/>
      <c r="M260" s="57"/>
      <c r="N260" s="57"/>
      <c r="O260" s="57"/>
      <c r="P260" s="57"/>
      <c r="Q260" s="57"/>
      <c r="R260" s="57"/>
      <c r="S260" s="57"/>
    </row>
    <row r="261" spans="10:19" hidden="1"/>
    <row r="262" spans="10:19" hidden="1">
      <c r="J262" s="64" t="s">
        <v>45</v>
      </c>
      <c r="K262" s="64"/>
      <c r="L262" s="64"/>
      <c r="M262" s="64"/>
      <c r="N262" s="64"/>
      <c r="O262" s="64"/>
      <c r="P262" s="64"/>
      <c r="Q262" s="64"/>
      <c r="R262" s="64"/>
      <c r="S262" s="64"/>
    </row>
    <row r="263" spans="10:19" ht="15.6" hidden="1">
      <c r="J263" s="22"/>
      <c r="K263" s="22"/>
      <c r="L263" s="22"/>
      <c r="M263" s="65" t="s">
        <v>46</v>
      </c>
      <c r="N263" s="66" t="str">
        <f>IF($J245=$A$155,"(1+K1+K2)*(1+K3)","(1+AC + S + R + G)*(1 + DF)*(1+L)")</f>
        <v>(1+AC + S + R + G)*(1 + DF)*(1+L)</v>
      </c>
      <c r="O263" s="66"/>
      <c r="P263" s="66"/>
      <c r="Q263" s="67" t="s">
        <v>47</v>
      </c>
      <c r="R263" s="22"/>
      <c r="S263" s="22"/>
    </row>
    <row r="264" spans="10:19" ht="15.6" hidden="1">
      <c r="J264" s="22"/>
      <c r="K264" s="22"/>
      <c r="L264" s="22"/>
      <c r="M264" s="65"/>
      <c r="N264" s="68" t="s">
        <v>48</v>
      </c>
      <c r="O264" s="68"/>
      <c r="P264" s="68"/>
      <c r="Q264" s="67"/>
      <c r="R264" s="22"/>
      <c r="S264" s="22"/>
    </row>
    <row r="265" spans="10:19" ht="15.6" hidden="1">
      <c r="J265" s="22"/>
      <c r="K265" s="22"/>
      <c r="L265" s="22"/>
      <c r="M265" s="23"/>
      <c r="N265" s="25"/>
      <c r="O265" s="25"/>
      <c r="P265" s="25"/>
      <c r="Q265" s="24"/>
      <c r="R265" s="22"/>
      <c r="S265" s="22"/>
    </row>
    <row r="266" spans="10:19" hidden="1">
      <c r="J266" s="58" t="str">
        <f>CONCATENATE("Declaro para os devidos fins que, conforme legislação tributária municipal, a base de cálculo deste tipo de obra corresponde à ",$R$17*100,"%, com a respectiva alíquota de ",$R$18*100,"%.")</f>
        <v>Declaro para os devidos fins que, conforme legislação tributária municipal, a base de cálculo deste tipo de obra corresponde à 50%, com a respectiva alíquota de 5%.</v>
      </c>
      <c r="K266" s="58"/>
      <c r="L266" s="58"/>
      <c r="M266" s="58"/>
      <c r="N266" s="58"/>
      <c r="O266" s="58"/>
      <c r="P266" s="58"/>
      <c r="Q266" s="58"/>
      <c r="R266" s="58"/>
      <c r="S266" s="58"/>
    </row>
    <row r="267" spans="10:19" hidden="1"/>
    <row r="268" spans="10:19" hidden="1">
      <c r="J268" s="58" t="e">
        <f ca="1">CONCATENATE("Declaro para os devidos fins que o regime de Contribuição Previdenciária sobre a Receita Bruta adotado para elaboração do orçamento foi ",IF(DESONERACAO="Sim","COM","SEM")," Desoneração, e que esta é a alternativa mais adequada para a Administração Pública.")</f>
        <v>#VALUE!</v>
      </c>
      <c r="K268" s="58"/>
      <c r="L268" s="58"/>
      <c r="M268" s="58"/>
      <c r="N268" s="58"/>
      <c r="O268" s="58"/>
      <c r="P268" s="58"/>
      <c r="Q268" s="58"/>
      <c r="R268" s="58"/>
      <c r="S268" s="58"/>
    </row>
    <row r="269" spans="10:19" hidden="1"/>
    <row r="270" spans="10:19" hidden="1">
      <c r="J270" s="1" t="s">
        <v>50</v>
      </c>
    </row>
    <row r="271" spans="10:19" hidden="1">
      <c r="J271" s="59"/>
      <c r="K271" s="59"/>
      <c r="L271" s="59"/>
      <c r="M271" s="59"/>
      <c r="N271" s="59"/>
      <c r="O271" s="59"/>
      <c r="P271" s="59"/>
      <c r="Q271" s="59"/>
      <c r="R271" s="59"/>
      <c r="S271" s="59"/>
    </row>
    <row r="272" spans="10:19" hidden="1"/>
    <row r="273" spans="10:19" hidden="1">
      <c r="J273" s="60" t="str">
        <f>Import.Município</f>
        <v>TORITAMA/PERNAMBUCO</v>
      </c>
      <c r="K273" s="60"/>
      <c r="L273" s="60"/>
      <c r="M273" s="60"/>
      <c r="P273" s="61">
        <f>[1]DADOS!$F$25</f>
        <v>44392</v>
      </c>
      <c r="Q273" s="61"/>
      <c r="R273" s="61"/>
      <c r="S273" s="61"/>
    </row>
    <row r="274" spans="10:19" hidden="1">
      <c r="J274" s="62" t="s">
        <v>54</v>
      </c>
      <c r="K274" s="62"/>
      <c r="L274" s="62"/>
      <c r="M274" s="62"/>
      <c r="O274" s="27"/>
      <c r="P274" s="28" t="s">
        <v>55</v>
      </c>
      <c r="Q274" s="29"/>
      <c r="R274" s="29"/>
      <c r="S274" s="29"/>
    </row>
    <row r="275" spans="10:19" hidden="1"/>
    <row r="276" spans="10:19" hidden="1">
      <c r="J276" s="63"/>
      <c r="K276" s="63"/>
      <c r="L276" s="63"/>
      <c r="M276" s="63"/>
      <c r="N276" s="30"/>
    </row>
    <row r="277" spans="10:19" hidden="1">
      <c r="J277" s="69" t="s">
        <v>57</v>
      </c>
      <c r="K277" s="69"/>
      <c r="L277" s="69"/>
      <c r="M277" s="69"/>
    </row>
    <row r="278" spans="10:19" hidden="1">
      <c r="J278" s="11" t="s">
        <v>58</v>
      </c>
      <c r="K278" s="31" t="e">
        <f t="array" ref="K278:K280">Import.RespOrçamento</f>
        <v>#REF!</v>
      </c>
      <c r="L278" s="32"/>
      <c r="M278" s="32"/>
      <c r="N278" s="30"/>
    </row>
    <row r="279" spans="10:19" hidden="1">
      <c r="J279" s="11" t="s">
        <v>59</v>
      </c>
      <c r="K279" s="31" t="e">
        <v>#REF!</v>
      </c>
      <c r="L279" s="32"/>
      <c r="M279" s="32"/>
      <c r="N279" s="30"/>
    </row>
    <row r="280" spans="10:19" hidden="1">
      <c r="J280" s="11" t="s">
        <v>60</v>
      </c>
      <c r="K280" s="31" t="e">
        <v>#REF!</v>
      </c>
      <c r="L280" s="32"/>
      <c r="M280" s="32"/>
      <c r="N280" s="30"/>
    </row>
    <row r="281" spans="10:19" hidden="1"/>
  </sheetData>
  <mergeCells count="244">
    <mergeCell ref="J271:S271"/>
    <mergeCell ref="J273:M273"/>
    <mergeCell ref="P273:S273"/>
    <mergeCell ref="J274:M274"/>
    <mergeCell ref="J276:M276"/>
    <mergeCell ref="J277:M277"/>
    <mergeCell ref="M263:M264"/>
    <mergeCell ref="N263:P263"/>
    <mergeCell ref="Q263:Q264"/>
    <mergeCell ref="N264:P264"/>
    <mergeCell ref="J266:S266"/>
    <mergeCell ref="J268:S268"/>
    <mergeCell ref="J255:Q255"/>
    <mergeCell ref="J256:Q256"/>
    <mergeCell ref="J257:Q257"/>
    <mergeCell ref="J258:Q258"/>
    <mergeCell ref="K260:S260"/>
    <mergeCell ref="J262:S262"/>
    <mergeCell ref="J249:Q249"/>
    <mergeCell ref="J250:Q250"/>
    <mergeCell ref="J251:Q251"/>
    <mergeCell ref="J252:Q252"/>
    <mergeCell ref="J253:Q253"/>
    <mergeCell ref="J254:Q254"/>
    <mergeCell ref="J242:S242"/>
    <mergeCell ref="J244:S244"/>
    <mergeCell ref="J245:S245"/>
    <mergeCell ref="J247:Q248"/>
    <mergeCell ref="R247:R248"/>
    <mergeCell ref="S247:S248"/>
    <mergeCell ref="J231:S231"/>
    <mergeCell ref="J233:M233"/>
    <mergeCell ref="P233:S233"/>
    <mergeCell ref="J234:M234"/>
    <mergeCell ref="J236:M236"/>
    <mergeCell ref="J237:M237"/>
    <mergeCell ref="M223:M224"/>
    <mergeCell ref="N223:P223"/>
    <mergeCell ref="Q223:Q224"/>
    <mergeCell ref="N224:P224"/>
    <mergeCell ref="J226:S226"/>
    <mergeCell ref="J228:S228"/>
    <mergeCell ref="J215:Q215"/>
    <mergeCell ref="J216:Q216"/>
    <mergeCell ref="J217:Q217"/>
    <mergeCell ref="J218:Q218"/>
    <mergeCell ref="K220:S220"/>
    <mergeCell ref="J222:S222"/>
    <mergeCell ref="J209:Q209"/>
    <mergeCell ref="J210:Q210"/>
    <mergeCell ref="J211:Q211"/>
    <mergeCell ref="J212:Q212"/>
    <mergeCell ref="J213:Q213"/>
    <mergeCell ref="J214:Q214"/>
    <mergeCell ref="J196:M196"/>
    <mergeCell ref="J197:M197"/>
    <mergeCell ref="J202:S202"/>
    <mergeCell ref="J204:S204"/>
    <mergeCell ref="J205:S205"/>
    <mergeCell ref="J207:Q208"/>
    <mergeCell ref="R207:R208"/>
    <mergeCell ref="S207:S208"/>
    <mergeCell ref="J186:S186"/>
    <mergeCell ref="J188:S188"/>
    <mergeCell ref="J191:S191"/>
    <mergeCell ref="J193:M193"/>
    <mergeCell ref="P193:S193"/>
    <mergeCell ref="J194:M194"/>
    <mergeCell ref="J177:Q177"/>
    <mergeCell ref="J178:Q178"/>
    <mergeCell ref="K180:S180"/>
    <mergeCell ref="J182:S182"/>
    <mergeCell ref="M183:M184"/>
    <mergeCell ref="N183:P183"/>
    <mergeCell ref="Q183:Q184"/>
    <mergeCell ref="N184:P184"/>
    <mergeCell ref="J171:Q171"/>
    <mergeCell ref="J172:Q172"/>
    <mergeCell ref="J173:Q173"/>
    <mergeCell ref="J174:Q174"/>
    <mergeCell ref="J175:Q175"/>
    <mergeCell ref="J176:Q176"/>
    <mergeCell ref="J165:S165"/>
    <mergeCell ref="J167:Q168"/>
    <mergeCell ref="R167:R168"/>
    <mergeCell ref="S167:S168"/>
    <mergeCell ref="J169:Q169"/>
    <mergeCell ref="J170:Q170"/>
    <mergeCell ref="J159:Q159"/>
    <mergeCell ref="R159:S159"/>
    <mergeCell ref="J160:Q160"/>
    <mergeCell ref="R160:S160"/>
    <mergeCell ref="J162:S162"/>
    <mergeCell ref="J164:S164"/>
    <mergeCell ref="J135:M135"/>
    <mergeCell ref="J9:S9"/>
    <mergeCell ref="J148:S148"/>
    <mergeCell ref="J151:S151"/>
    <mergeCell ref="J156:S156"/>
    <mergeCell ref="J157:S157"/>
    <mergeCell ref="J126:S126"/>
    <mergeCell ref="J129:S129"/>
    <mergeCell ref="J131:M131"/>
    <mergeCell ref="P131:S131"/>
    <mergeCell ref="J132:M132"/>
    <mergeCell ref="J134:M134"/>
    <mergeCell ref="J120:S120"/>
    <mergeCell ref="M121:M122"/>
    <mergeCell ref="N121:P121"/>
    <mergeCell ref="Q121:Q122"/>
    <mergeCell ref="N122:P122"/>
    <mergeCell ref="J124:S124"/>
    <mergeCell ref="J114:Q114"/>
    <mergeCell ref="U114:W114"/>
    <mergeCell ref="J115:Q115"/>
    <mergeCell ref="U115:W115"/>
    <mergeCell ref="J116:Q116"/>
    <mergeCell ref="K118:S118"/>
    <mergeCell ref="J111:Q111"/>
    <mergeCell ref="U111:W111"/>
    <mergeCell ref="J112:Q112"/>
    <mergeCell ref="U112:W112"/>
    <mergeCell ref="J113:Q113"/>
    <mergeCell ref="U113:W113"/>
    <mergeCell ref="J108:Q108"/>
    <mergeCell ref="U108:W108"/>
    <mergeCell ref="J109:Q109"/>
    <mergeCell ref="U109:W109"/>
    <mergeCell ref="J110:Q110"/>
    <mergeCell ref="U110:W110"/>
    <mergeCell ref="U105:W106"/>
    <mergeCell ref="X105:X106"/>
    <mergeCell ref="Y105:Y106"/>
    <mergeCell ref="Z105:Z106"/>
    <mergeCell ref="J107:Q107"/>
    <mergeCell ref="U107:W107"/>
    <mergeCell ref="J95:M95"/>
    <mergeCell ref="J100:S100"/>
    <mergeCell ref="J102:S102"/>
    <mergeCell ref="J103:S103"/>
    <mergeCell ref="J105:Q106"/>
    <mergeCell ref="R105:R106"/>
    <mergeCell ref="S105:S106"/>
    <mergeCell ref="J86:S86"/>
    <mergeCell ref="J89:S89"/>
    <mergeCell ref="J91:M91"/>
    <mergeCell ref="P91:S91"/>
    <mergeCell ref="J92:M92"/>
    <mergeCell ref="J94:M94"/>
    <mergeCell ref="J80:S80"/>
    <mergeCell ref="M81:M82"/>
    <mergeCell ref="N81:P81"/>
    <mergeCell ref="Q81:Q82"/>
    <mergeCell ref="N82:P82"/>
    <mergeCell ref="J84:S84"/>
    <mergeCell ref="J74:Q74"/>
    <mergeCell ref="U74:W74"/>
    <mergeCell ref="J75:Q75"/>
    <mergeCell ref="U75:W75"/>
    <mergeCell ref="J76:Q76"/>
    <mergeCell ref="K78:S78"/>
    <mergeCell ref="J71:Q71"/>
    <mergeCell ref="U71:W71"/>
    <mergeCell ref="J72:Q72"/>
    <mergeCell ref="U72:W72"/>
    <mergeCell ref="J73:Q73"/>
    <mergeCell ref="U73:W73"/>
    <mergeCell ref="J68:Q68"/>
    <mergeCell ref="U68:W68"/>
    <mergeCell ref="J69:Q69"/>
    <mergeCell ref="U69:W69"/>
    <mergeCell ref="J70:Q70"/>
    <mergeCell ref="U70:W70"/>
    <mergeCell ref="U65:W66"/>
    <mergeCell ref="X65:X66"/>
    <mergeCell ref="Y65:Y66"/>
    <mergeCell ref="Z65:Z66"/>
    <mergeCell ref="J67:Q67"/>
    <mergeCell ref="U67:W67"/>
    <mergeCell ref="J55:M55"/>
    <mergeCell ref="J60:S60"/>
    <mergeCell ref="J62:S62"/>
    <mergeCell ref="J63:S63"/>
    <mergeCell ref="J65:Q66"/>
    <mergeCell ref="R65:R66"/>
    <mergeCell ref="S65:S66"/>
    <mergeCell ref="J46:S46"/>
    <mergeCell ref="J49:S49"/>
    <mergeCell ref="J51:M51"/>
    <mergeCell ref="P51:S51"/>
    <mergeCell ref="J52:M52"/>
    <mergeCell ref="J54:M54"/>
    <mergeCell ref="J40:S40"/>
    <mergeCell ref="M41:M42"/>
    <mergeCell ref="N41:P41"/>
    <mergeCell ref="Q41:Q42"/>
    <mergeCell ref="N42:P42"/>
    <mergeCell ref="J44:S44"/>
    <mergeCell ref="J34:Q34"/>
    <mergeCell ref="U34:W34"/>
    <mergeCell ref="J35:Q35"/>
    <mergeCell ref="U35:W35"/>
    <mergeCell ref="J36:Q36"/>
    <mergeCell ref="K38:S38"/>
    <mergeCell ref="J31:Q31"/>
    <mergeCell ref="U31:W31"/>
    <mergeCell ref="J32:Q32"/>
    <mergeCell ref="U32:W32"/>
    <mergeCell ref="J33:Q33"/>
    <mergeCell ref="U33:W33"/>
    <mergeCell ref="J28:Q28"/>
    <mergeCell ref="U28:W28"/>
    <mergeCell ref="J29:Q29"/>
    <mergeCell ref="U29:W29"/>
    <mergeCell ref="J30:Q30"/>
    <mergeCell ref="U30:W30"/>
    <mergeCell ref="U25:W26"/>
    <mergeCell ref="X25:X26"/>
    <mergeCell ref="Y25:Y26"/>
    <mergeCell ref="Z25:Z26"/>
    <mergeCell ref="J27:Q27"/>
    <mergeCell ref="U27:W27"/>
    <mergeCell ref="J18:Q18"/>
    <mergeCell ref="R18:S18"/>
    <mergeCell ref="J20:S20"/>
    <mergeCell ref="J22:S22"/>
    <mergeCell ref="J23:S23"/>
    <mergeCell ref="J25:Q26"/>
    <mergeCell ref="R25:R26"/>
    <mergeCell ref="S25:S26"/>
    <mergeCell ref="J6:S6"/>
    <mergeCell ref="I13:I17"/>
    <mergeCell ref="J14:S14"/>
    <mergeCell ref="J15:S15"/>
    <mergeCell ref="J17:Q17"/>
    <mergeCell ref="R17:S17"/>
    <mergeCell ref="R1:S1"/>
    <mergeCell ref="R2:S2"/>
    <mergeCell ref="J4:K4"/>
    <mergeCell ref="L4:M4"/>
    <mergeCell ref="N4:S4"/>
    <mergeCell ref="J5:K5"/>
    <mergeCell ref="L5:M5"/>
    <mergeCell ref="N5:S5"/>
  </mergeCells>
  <conditionalFormatting sqref="J36:S36 J76:S76 J116:S116">
    <cfRule type="expression" dxfId="5" priority="3" stopIfTrue="1">
      <formula>DESONERACAO="não"</formula>
    </cfRule>
  </conditionalFormatting>
  <conditionalFormatting sqref="J178:S178 J218:S218 J258:S258">
    <cfRule type="expression" dxfId="4" priority="1" stopIfTrue="1">
      <formula>DESONERACAO="não"</formula>
    </cfRule>
  </conditionalFormatting>
  <conditionalFormatting sqref="S35 S75 S115">
    <cfRule type="expression" dxfId="3" priority="6" stopIfTrue="1">
      <formula>DESONERACAO="não"</formula>
    </cfRule>
  </conditionalFormatting>
  <conditionalFormatting sqref="S177 S217 S257">
    <cfRule type="expression" dxfId="2" priority="2" stopIfTrue="1">
      <formula>DESONERACAO="não"</formula>
    </cfRule>
  </conditionalFormatting>
  <conditionalFormatting sqref="U35:W35 U75:W75 U115:W115">
    <cfRule type="expression" dxfId="1" priority="4" stopIfTrue="1">
      <formula>AND(U35&lt;&gt;"OK",U35&lt;&gt;"-",U35&lt;&gt;"")</formula>
    </cfRule>
    <cfRule type="cellIs" dxfId="0" priority="5" stopIfTrue="1" operator="equal">
      <formula>"OK"</formula>
    </cfRule>
  </conditionalFormatting>
  <dataValidations count="6">
    <dataValidation type="decimal" allowBlank="1" showErrorMessage="1" errorTitle="Erro de valores" error="Digite um valor entre 0% e 100%" sqref="S27:S32 JO27:JO32 TK27:TK32 ADG27:ADG32 ANC27:ANC32 AWY27:AWY32 BGU27:BGU32 BQQ27:BQQ32 CAM27:CAM32 CKI27:CKI32 CUE27:CUE32 DEA27:DEA32 DNW27:DNW32 DXS27:DXS32 EHO27:EHO32 ERK27:ERK32 FBG27:FBG32 FLC27:FLC32 FUY27:FUY32 GEU27:GEU32 GOQ27:GOQ32 GYM27:GYM32 HII27:HII32 HSE27:HSE32 ICA27:ICA32 ILW27:ILW32 IVS27:IVS32 JFO27:JFO32 JPK27:JPK32 JZG27:JZG32 KJC27:KJC32 KSY27:KSY32 LCU27:LCU32 LMQ27:LMQ32 LWM27:LWM32 MGI27:MGI32 MQE27:MQE32 NAA27:NAA32 NJW27:NJW32 NTS27:NTS32 ODO27:ODO32 ONK27:ONK32 OXG27:OXG32 PHC27:PHC32 PQY27:PQY32 QAU27:QAU32 QKQ27:QKQ32 QUM27:QUM32 REI27:REI32 ROE27:ROE32 RYA27:RYA32 SHW27:SHW32 SRS27:SRS32 TBO27:TBO32 TLK27:TLK32 TVG27:TVG32 UFC27:UFC32 UOY27:UOY32 UYU27:UYU32 VIQ27:VIQ32 VSM27:VSM32 WCI27:WCI32 WME27:WME32 WWA27:WWA32 S65478:S65483 JO65478:JO65483 TK65478:TK65483 ADG65478:ADG65483 ANC65478:ANC65483 AWY65478:AWY65483 BGU65478:BGU65483 BQQ65478:BQQ65483 CAM65478:CAM65483 CKI65478:CKI65483 CUE65478:CUE65483 DEA65478:DEA65483 DNW65478:DNW65483 DXS65478:DXS65483 EHO65478:EHO65483 ERK65478:ERK65483 FBG65478:FBG65483 FLC65478:FLC65483 FUY65478:FUY65483 GEU65478:GEU65483 GOQ65478:GOQ65483 GYM65478:GYM65483 HII65478:HII65483 HSE65478:HSE65483 ICA65478:ICA65483 ILW65478:ILW65483 IVS65478:IVS65483 JFO65478:JFO65483 JPK65478:JPK65483 JZG65478:JZG65483 KJC65478:KJC65483 KSY65478:KSY65483 LCU65478:LCU65483 LMQ65478:LMQ65483 LWM65478:LWM65483 MGI65478:MGI65483 MQE65478:MQE65483 NAA65478:NAA65483 NJW65478:NJW65483 NTS65478:NTS65483 ODO65478:ODO65483 ONK65478:ONK65483 OXG65478:OXG65483 PHC65478:PHC65483 PQY65478:PQY65483 QAU65478:QAU65483 QKQ65478:QKQ65483 QUM65478:QUM65483 REI65478:REI65483 ROE65478:ROE65483 RYA65478:RYA65483 SHW65478:SHW65483 SRS65478:SRS65483 TBO65478:TBO65483 TLK65478:TLK65483 TVG65478:TVG65483 UFC65478:UFC65483 UOY65478:UOY65483 UYU65478:UYU65483 VIQ65478:VIQ65483 VSM65478:VSM65483 WCI65478:WCI65483 WME65478:WME65483 WWA65478:WWA65483 S131014:S131019 JO131014:JO131019 TK131014:TK131019 ADG131014:ADG131019 ANC131014:ANC131019 AWY131014:AWY131019 BGU131014:BGU131019 BQQ131014:BQQ131019 CAM131014:CAM131019 CKI131014:CKI131019 CUE131014:CUE131019 DEA131014:DEA131019 DNW131014:DNW131019 DXS131014:DXS131019 EHO131014:EHO131019 ERK131014:ERK131019 FBG131014:FBG131019 FLC131014:FLC131019 FUY131014:FUY131019 GEU131014:GEU131019 GOQ131014:GOQ131019 GYM131014:GYM131019 HII131014:HII131019 HSE131014:HSE131019 ICA131014:ICA131019 ILW131014:ILW131019 IVS131014:IVS131019 JFO131014:JFO131019 JPK131014:JPK131019 JZG131014:JZG131019 KJC131014:KJC131019 KSY131014:KSY131019 LCU131014:LCU131019 LMQ131014:LMQ131019 LWM131014:LWM131019 MGI131014:MGI131019 MQE131014:MQE131019 NAA131014:NAA131019 NJW131014:NJW131019 NTS131014:NTS131019 ODO131014:ODO131019 ONK131014:ONK131019 OXG131014:OXG131019 PHC131014:PHC131019 PQY131014:PQY131019 QAU131014:QAU131019 QKQ131014:QKQ131019 QUM131014:QUM131019 REI131014:REI131019 ROE131014:ROE131019 RYA131014:RYA131019 SHW131014:SHW131019 SRS131014:SRS131019 TBO131014:TBO131019 TLK131014:TLK131019 TVG131014:TVG131019 UFC131014:UFC131019 UOY131014:UOY131019 UYU131014:UYU131019 VIQ131014:VIQ131019 VSM131014:VSM131019 WCI131014:WCI131019 WME131014:WME131019 WWA131014:WWA131019 S196550:S196555 JO196550:JO196555 TK196550:TK196555 ADG196550:ADG196555 ANC196550:ANC196555 AWY196550:AWY196555 BGU196550:BGU196555 BQQ196550:BQQ196555 CAM196550:CAM196555 CKI196550:CKI196555 CUE196550:CUE196555 DEA196550:DEA196555 DNW196550:DNW196555 DXS196550:DXS196555 EHO196550:EHO196555 ERK196550:ERK196555 FBG196550:FBG196555 FLC196550:FLC196555 FUY196550:FUY196555 GEU196550:GEU196555 GOQ196550:GOQ196555 GYM196550:GYM196555 HII196550:HII196555 HSE196550:HSE196555 ICA196550:ICA196555 ILW196550:ILW196555 IVS196550:IVS196555 JFO196550:JFO196555 JPK196550:JPK196555 JZG196550:JZG196555 KJC196550:KJC196555 KSY196550:KSY196555 LCU196550:LCU196555 LMQ196550:LMQ196555 LWM196550:LWM196555 MGI196550:MGI196555 MQE196550:MQE196555 NAA196550:NAA196555 NJW196550:NJW196555 NTS196550:NTS196555 ODO196550:ODO196555 ONK196550:ONK196555 OXG196550:OXG196555 PHC196550:PHC196555 PQY196550:PQY196555 QAU196550:QAU196555 QKQ196550:QKQ196555 QUM196550:QUM196555 REI196550:REI196555 ROE196550:ROE196555 RYA196550:RYA196555 SHW196550:SHW196555 SRS196550:SRS196555 TBO196550:TBO196555 TLK196550:TLK196555 TVG196550:TVG196555 UFC196550:UFC196555 UOY196550:UOY196555 UYU196550:UYU196555 VIQ196550:VIQ196555 VSM196550:VSM196555 WCI196550:WCI196555 WME196550:WME196555 WWA196550:WWA196555 S262086:S262091 JO262086:JO262091 TK262086:TK262091 ADG262086:ADG262091 ANC262086:ANC262091 AWY262086:AWY262091 BGU262086:BGU262091 BQQ262086:BQQ262091 CAM262086:CAM262091 CKI262086:CKI262091 CUE262086:CUE262091 DEA262086:DEA262091 DNW262086:DNW262091 DXS262086:DXS262091 EHO262086:EHO262091 ERK262086:ERK262091 FBG262086:FBG262091 FLC262086:FLC262091 FUY262086:FUY262091 GEU262086:GEU262091 GOQ262086:GOQ262091 GYM262086:GYM262091 HII262086:HII262091 HSE262086:HSE262091 ICA262086:ICA262091 ILW262086:ILW262091 IVS262086:IVS262091 JFO262086:JFO262091 JPK262086:JPK262091 JZG262086:JZG262091 KJC262086:KJC262091 KSY262086:KSY262091 LCU262086:LCU262091 LMQ262086:LMQ262091 LWM262086:LWM262091 MGI262086:MGI262091 MQE262086:MQE262091 NAA262086:NAA262091 NJW262086:NJW262091 NTS262086:NTS262091 ODO262086:ODO262091 ONK262086:ONK262091 OXG262086:OXG262091 PHC262086:PHC262091 PQY262086:PQY262091 QAU262086:QAU262091 QKQ262086:QKQ262091 QUM262086:QUM262091 REI262086:REI262091 ROE262086:ROE262091 RYA262086:RYA262091 SHW262086:SHW262091 SRS262086:SRS262091 TBO262086:TBO262091 TLK262086:TLK262091 TVG262086:TVG262091 UFC262086:UFC262091 UOY262086:UOY262091 UYU262086:UYU262091 VIQ262086:VIQ262091 VSM262086:VSM262091 WCI262086:WCI262091 WME262086:WME262091 WWA262086:WWA262091 S327622:S327627 JO327622:JO327627 TK327622:TK327627 ADG327622:ADG327627 ANC327622:ANC327627 AWY327622:AWY327627 BGU327622:BGU327627 BQQ327622:BQQ327627 CAM327622:CAM327627 CKI327622:CKI327627 CUE327622:CUE327627 DEA327622:DEA327627 DNW327622:DNW327627 DXS327622:DXS327627 EHO327622:EHO327627 ERK327622:ERK327627 FBG327622:FBG327627 FLC327622:FLC327627 FUY327622:FUY327627 GEU327622:GEU327627 GOQ327622:GOQ327627 GYM327622:GYM327627 HII327622:HII327627 HSE327622:HSE327627 ICA327622:ICA327627 ILW327622:ILW327627 IVS327622:IVS327627 JFO327622:JFO327627 JPK327622:JPK327627 JZG327622:JZG327627 KJC327622:KJC327627 KSY327622:KSY327627 LCU327622:LCU327627 LMQ327622:LMQ327627 LWM327622:LWM327627 MGI327622:MGI327627 MQE327622:MQE327627 NAA327622:NAA327627 NJW327622:NJW327627 NTS327622:NTS327627 ODO327622:ODO327627 ONK327622:ONK327627 OXG327622:OXG327627 PHC327622:PHC327627 PQY327622:PQY327627 QAU327622:QAU327627 QKQ327622:QKQ327627 QUM327622:QUM327627 REI327622:REI327627 ROE327622:ROE327627 RYA327622:RYA327627 SHW327622:SHW327627 SRS327622:SRS327627 TBO327622:TBO327627 TLK327622:TLK327627 TVG327622:TVG327627 UFC327622:UFC327627 UOY327622:UOY327627 UYU327622:UYU327627 VIQ327622:VIQ327627 VSM327622:VSM327627 WCI327622:WCI327627 WME327622:WME327627 WWA327622:WWA327627 S393158:S393163 JO393158:JO393163 TK393158:TK393163 ADG393158:ADG393163 ANC393158:ANC393163 AWY393158:AWY393163 BGU393158:BGU393163 BQQ393158:BQQ393163 CAM393158:CAM393163 CKI393158:CKI393163 CUE393158:CUE393163 DEA393158:DEA393163 DNW393158:DNW393163 DXS393158:DXS393163 EHO393158:EHO393163 ERK393158:ERK393163 FBG393158:FBG393163 FLC393158:FLC393163 FUY393158:FUY393163 GEU393158:GEU393163 GOQ393158:GOQ393163 GYM393158:GYM393163 HII393158:HII393163 HSE393158:HSE393163 ICA393158:ICA393163 ILW393158:ILW393163 IVS393158:IVS393163 JFO393158:JFO393163 JPK393158:JPK393163 JZG393158:JZG393163 KJC393158:KJC393163 KSY393158:KSY393163 LCU393158:LCU393163 LMQ393158:LMQ393163 LWM393158:LWM393163 MGI393158:MGI393163 MQE393158:MQE393163 NAA393158:NAA393163 NJW393158:NJW393163 NTS393158:NTS393163 ODO393158:ODO393163 ONK393158:ONK393163 OXG393158:OXG393163 PHC393158:PHC393163 PQY393158:PQY393163 QAU393158:QAU393163 QKQ393158:QKQ393163 QUM393158:QUM393163 REI393158:REI393163 ROE393158:ROE393163 RYA393158:RYA393163 SHW393158:SHW393163 SRS393158:SRS393163 TBO393158:TBO393163 TLK393158:TLK393163 TVG393158:TVG393163 UFC393158:UFC393163 UOY393158:UOY393163 UYU393158:UYU393163 VIQ393158:VIQ393163 VSM393158:VSM393163 WCI393158:WCI393163 WME393158:WME393163 WWA393158:WWA393163 S458694:S458699 JO458694:JO458699 TK458694:TK458699 ADG458694:ADG458699 ANC458694:ANC458699 AWY458694:AWY458699 BGU458694:BGU458699 BQQ458694:BQQ458699 CAM458694:CAM458699 CKI458694:CKI458699 CUE458694:CUE458699 DEA458694:DEA458699 DNW458694:DNW458699 DXS458694:DXS458699 EHO458694:EHO458699 ERK458694:ERK458699 FBG458694:FBG458699 FLC458694:FLC458699 FUY458694:FUY458699 GEU458694:GEU458699 GOQ458694:GOQ458699 GYM458694:GYM458699 HII458694:HII458699 HSE458694:HSE458699 ICA458694:ICA458699 ILW458694:ILW458699 IVS458694:IVS458699 JFO458694:JFO458699 JPK458694:JPK458699 JZG458694:JZG458699 KJC458694:KJC458699 KSY458694:KSY458699 LCU458694:LCU458699 LMQ458694:LMQ458699 LWM458694:LWM458699 MGI458694:MGI458699 MQE458694:MQE458699 NAA458694:NAA458699 NJW458694:NJW458699 NTS458694:NTS458699 ODO458694:ODO458699 ONK458694:ONK458699 OXG458694:OXG458699 PHC458694:PHC458699 PQY458694:PQY458699 QAU458694:QAU458699 QKQ458694:QKQ458699 QUM458694:QUM458699 REI458694:REI458699 ROE458694:ROE458699 RYA458694:RYA458699 SHW458694:SHW458699 SRS458694:SRS458699 TBO458694:TBO458699 TLK458694:TLK458699 TVG458694:TVG458699 UFC458694:UFC458699 UOY458694:UOY458699 UYU458694:UYU458699 VIQ458694:VIQ458699 VSM458694:VSM458699 WCI458694:WCI458699 WME458694:WME458699 WWA458694:WWA458699 S524230:S524235 JO524230:JO524235 TK524230:TK524235 ADG524230:ADG524235 ANC524230:ANC524235 AWY524230:AWY524235 BGU524230:BGU524235 BQQ524230:BQQ524235 CAM524230:CAM524235 CKI524230:CKI524235 CUE524230:CUE524235 DEA524230:DEA524235 DNW524230:DNW524235 DXS524230:DXS524235 EHO524230:EHO524235 ERK524230:ERK524235 FBG524230:FBG524235 FLC524230:FLC524235 FUY524230:FUY524235 GEU524230:GEU524235 GOQ524230:GOQ524235 GYM524230:GYM524235 HII524230:HII524235 HSE524230:HSE524235 ICA524230:ICA524235 ILW524230:ILW524235 IVS524230:IVS524235 JFO524230:JFO524235 JPK524230:JPK524235 JZG524230:JZG524235 KJC524230:KJC524235 KSY524230:KSY524235 LCU524230:LCU524235 LMQ524230:LMQ524235 LWM524230:LWM524235 MGI524230:MGI524235 MQE524230:MQE524235 NAA524230:NAA524235 NJW524230:NJW524235 NTS524230:NTS524235 ODO524230:ODO524235 ONK524230:ONK524235 OXG524230:OXG524235 PHC524230:PHC524235 PQY524230:PQY524235 QAU524230:QAU524235 QKQ524230:QKQ524235 QUM524230:QUM524235 REI524230:REI524235 ROE524230:ROE524235 RYA524230:RYA524235 SHW524230:SHW524235 SRS524230:SRS524235 TBO524230:TBO524235 TLK524230:TLK524235 TVG524230:TVG524235 UFC524230:UFC524235 UOY524230:UOY524235 UYU524230:UYU524235 VIQ524230:VIQ524235 VSM524230:VSM524235 WCI524230:WCI524235 WME524230:WME524235 WWA524230:WWA524235 S589766:S589771 JO589766:JO589771 TK589766:TK589771 ADG589766:ADG589771 ANC589766:ANC589771 AWY589766:AWY589771 BGU589766:BGU589771 BQQ589766:BQQ589771 CAM589766:CAM589771 CKI589766:CKI589771 CUE589766:CUE589771 DEA589766:DEA589771 DNW589766:DNW589771 DXS589766:DXS589771 EHO589766:EHO589771 ERK589766:ERK589771 FBG589766:FBG589771 FLC589766:FLC589771 FUY589766:FUY589771 GEU589766:GEU589771 GOQ589766:GOQ589771 GYM589766:GYM589771 HII589766:HII589771 HSE589766:HSE589771 ICA589766:ICA589771 ILW589766:ILW589771 IVS589766:IVS589771 JFO589766:JFO589771 JPK589766:JPK589771 JZG589766:JZG589771 KJC589766:KJC589771 KSY589766:KSY589771 LCU589766:LCU589771 LMQ589766:LMQ589771 LWM589766:LWM589771 MGI589766:MGI589771 MQE589766:MQE589771 NAA589766:NAA589771 NJW589766:NJW589771 NTS589766:NTS589771 ODO589766:ODO589771 ONK589766:ONK589771 OXG589766:OXG589771 PHC589766:PHC589771 PQY589766:PQY589771 QAU589766:QAU589771 QKQ589766:QKQ589771 QUM589766:QUM589771 REI589766:REI589771 ROE589766:ROE589771 RYA589766:RYA589771 SHW589766:SHW589771 SRS589766:SRS589771 TBO589766:TBO589771 TLK589766:TLK589771 TVG589766:TVG589771 UFC589766:UFC589771 UOY589766:UOY589771 UYU589766:UYU589771 VIQ589766:VIQ589771 VSM589766:VSM589771 WCI589766:WCI589771 WME589766:WME589771 WWA589766:WWA589771 S655302:S655307 JO655302:JO655307 TK655302:TK655307 ADG655302:ADG655307 ANC655302:ANC655307 AWY655302:AWY655307 BGU655302:BGU655307 BQQ655302:BQQ655307 CAM655302:CAM655307 CKI655302:CKI655307 CUE655302:CUE655307 DEA655302:DEA655307 DNW655302:DNW655307 DXS655302:DXS655307 EHO655302:EHO655307 ERK655302:ERK655307 FBG655302:FBG655307 FLC655302:FLC655307 FUY655302:FUY655307 GEU655302:GEU655307 GOQ655302:GOQ655307 GYM655302:GYM655307 HII655302:HII655307 HSE655302:HSE655307 ICA655302:ICA655307 ILW655302:ILW655307 IVS655302:IVS655307 JFO655302:JFO655307 JPK655302:JPK655307 JZG655302:JZG655307 KJC655302:KJC655307 KSY655302:KSY655307 LCU655302:LCU655307 LMQ655302:LMQ655307 LWM655302:LWM655307 MGI655302:MGI655307 MQE655302:MQE655307 NAA655302:NAA655307 NJW655302:NJW655307 NTS655302:NTS655307 ODO655302:ODO655307 ONK655302:ONK655307 OXG655302:OXG655307 PHC655302:PHC655307 PQY655302:PQY655307 QAU655302:QAU655307 QKQ655302:QKQ655307 QUM655302:QUM655307 REI655302:REI655307 ROE655302:ROE655307 RYA655302:RYA655307 SHW655302:SHW655307 SRS655302:SRS655307 TBO655302:TBO655307 TLK655302:TLK655307 TVG655302:TVG655307 UFC655302:UFC655307 UOY655302:UOY655307 UYU655302:UYU655307 VIQ655302:VIQ655307 VSM655302:VSM655307 WCI655302:WCI655307 WME655302:WME655307 WWA655302:WWA655307 S720838:S720843 JO720838:JO720843 TK720838:TK720843 ADG720838:ADG720843 ANC720838:ANC720843 AWY720838:AWY720843 BGU720838:BGU720843 BQQ720838:BQQ720843 CAM720838:CAM720843 CKI720838:CKI720843 CUE720838:CUE720843 DEA720838:DEA720843 DNW720838:DNW720843 DXS720838:DXS720843 EHO720838:EHO720843 ERK720838:ERK720843 FBG720838:FBG720843 FLC720838:FLC720843 FUY720838:FUY720843 GEU720838:GEU720843 GOQ720838:GOQ720843 GYM720838:GYM720843 HII720838:HII720843 HSE720838:HSE720843 ICA720838:ICA720843 ILW720838:ILW720843 IVS720838:IVS720843 JFO720838:JFO720843 JPK720838:JPK720843 JZG720838:JZG720843 KJC720838:KJC720843 KSY720838:KSY720843 LCU720838:LCU720843 LMQ720838:LMQ720843 LWM720838:LWM720843 MGI720838:MGI720843 MQE720838:MQE720843 NAA720838:NAA720843 NJW720838:NJW720843 NTS720838:NTS720843 ODO720838:ODO720843 ONK720838:ONK720843 OXG720838:OXG720843 PHC720838:PHC720843 PQY720838:PQY720843 QAU720838:QAU720843 QKQ720838:QKQ720843 QUM720838:QUM720843 REI720838:REI720843 ROE720838:ROE720843 RYA720838:RYA720843 SHW720838:SHW720843 SRS720838:SRS720843 TBO720838:TBO720843 TLK720838:TLK720843 TVG720838:TVG720843 UFC720838:UFC720843 UOY720838:UOY720843 UYU720838:UYU720843 VIQ720838:VIQ720843 VSM720838:VSM720843 WCI720838:WCI720843 WME720838:WME720843 WWA720838:WWA720843 S786374:S786379 JO786374:JO786379 TK786374:TK786379 ADG786374:ADG786379 ANC786374:ANC786379 AWY786374:AWY786379 BGU786374:BGU786379 BQQ786374:BQQ786379 CAM786374:CAM786379 CKI786374:CKI786379 CUE786374:CUE786379 DEA786374:DEA786379 DNW786374:DNW786379 DXS786374:DXS786379 EHO786374:EHO786379 ERK786374:ERK786379 FBG786374:FBG786379 FLC786374:FLC786379 FUY786374:FUY786379 GEU786374:GEU786379 GOQ786374:GOQ786379 GYM786374:GYM786379 HII786374:HII786379 HSE786374:HSE786379 ICA786374:ICA786379 ILW786374:ILW786379 IVS786374:IVS786379 JFO786374:JFO786379 JPK786374:JPK786379 JZG786374:JZG786379 KJC786374:KJC786379 KSY786374:KSY786379 LCU786374:LCU786379 LMQ786374:LMQ786379 LWM786374:LWM786379 MGI786374:MGI786379 MQE786374:MQE786379 NAA786374:NAA786379 NJW786374:NJW786379 NTS786374:NTS786379 ODO786374:ODO786379 ONK786374:ONK786379 OXG786374:OXG786379 PHC786374:PHC786379 PQY786374:PQY786379 QAU786374:QAU786379 QKQ786374:QKQ786379 QUM786374:QUM786379 REI786374:REI786379 ROE786374:ROE786379 RYA786374:RYA786379 SHW786374:SHW786379 SRS786374:SRS786379 TBO786374:TBO786379 TLK786374:TLK786379 TVG786374:TVG786379 UFC786374:UFC786379 UOY786374:UOY786379 UYU786374:UYU786379 VIQ786374:VIQ786379 VSM786374:VSM786379 WCI786374:WCI786379 WME786374:WME786379 WWA786374:WWA786379 S851910:S851915 JO851910:JO851915 TK851910:TK851915 ADG851910:ADG851915 ANC851910:ANC851915 AWY851910:AWY851915 BGU851910:BGU851915 BQQ851910:BQQ851915 CAM851910:CAM851915 CKI851910:CKI851915 CUE851910:CUE851915 DEA851910:DEA851915 DNW851910:DNW851915 DXS851910:DXS851915 EHO851910:EHO851915 ERK851910:ERK851915 FBG851910:FBG851915 FLC851910:FLC851915 FUY851910:FUY851915 GEU851910:GEU851915 GOQ851910:GOQ851915 GYM851910:GYM851915 HII851910:HII851915 HSE851910:HSE851915 ICA851910:ICA851915 ILW851910:ILW851915 IVS851910:IVS851915 JFO851910:JFO851915 JPK851910:JPK851915 JZG851910:JZG851915 KJC851910:KJC851915 KSY851910:KSY851915 LCU851910:LCU851915 LMQ851910:LMQ851915 LWM851910:LWM851915 MGI851910:MGI851915 MQE851910:MQE851915 NAA851910:NAA851915 NJW851910:NJW851915 NTS851910:NTS851915 ODO851910:ODO851915 ONK851910:ONK851915 OXG851910:OXG851915 PHC851910:PHC851915 PQY851910:PQY851915 QAU851910:QAU851915 QKQ851910:QKQ851915 QUM851910:QUM851915 REI851910:REI851915 ROE851910:ROE851915 RYA851910:RYA851915 SHW851910:SHW851915 SRS851910:SRS851915 TBO851910:TBO851915 TLK851910:TLK851915 TVG851910:TVG851915 UFC851910:UFC851915 UOY851910:UOY851915 UYU851910:UYU851915 VIQ851910:VIQ851915 VSM851910:VSM851915 WCI851910:WCI851915 WME851910:WME851915 WWA851910:WWA851915 S917446:S917451 JO917446:JO917451 TK917446:TK917451 ADG917446:ADG917451 ANC917446:ANC917451 AWY917446:AWY917451 BGU917446:BGU917451 BQQ917446:BQQ917451 CAM917446:CAM917451 CKI917446:CKI917451 CUE917446:CUE917451 DEA917446:DEA917451 DNW917446:DNW917451 DXS917446:DXS917451 EHO917446:EHO917451 ERK917446:ERK917451 FBG917446:FBG917451 FLC917446:FLC917451 FUY917446:FUY917451 GEU917446:GEU917451 GOQ917446:GOQ917451 GYM917446:GYM917451 HII917446:HII917451 HSE917446:HSE917451 ICA917446:ICA917451 ILW917446:ILW917451 IVS917446:IVS917451 JFO917446:JFO917451 JPK917446:JPK917451 JZG917446:JZG917451 KJC917446:KJC917451 KSY917446:KSY917451 LCU917446:LCU917451 LMQ917446:LMQ917451 LWM917446:LWM917451 MGI917446:MGI917451 MQE917446:MQE917451 NAA917446:NAA917451 NJW917446:NJW917451 NTS917446:NTS917451 ODO917446:ODO917451 ONK917446:ONK917451 OXG917446:OXG917451 PHC917446:PHC917451 PQY917446:PQY917451 QAU917446:QAU917451 QKQ917446:QKQ917451 QUM917446:QUM917451 REI917446:REI917451 ROE917446:ROE917451 RYA917446:RYA917451 SHW917446:SHW917451 SRS917446:SRS917451 TBO917446:TBO917451 TLK917446:TLK917451 TVG917446:TVG917451 UFC917446:UFC917451 UOY917446:UOY917451 UYU917446:UYU917451 VIQ917446:VIQ917451 VSM917446:VSM917451 WCI917446:WCI917451 WME917446:WME917451 WWA917446:WWA917451 S982982:S982987 JO982982:JO982987 TK982982:TK982987 ADG982982:ADG982987 ANC982982:ANC982987 AWY982982:AWY982987 BGU982982:BGU982987 BQQ982982:BQQ982987 CAM982982:CAM982987 CKI982982:CKI982987 CUE982982:CUE982987 DEA982982:DEA982987 DNW982982:DNW982987 DXS982982:DXS982987 EHO982982:EHO982987 ERK982982:ERK982987 FBG982982:FBG982987 FLC982982:FLC982987 FUY982982:FUY982987 GEU982982:GEU982987 GOQ982982:GOQ982987 GYM982982:GYM982987 HII982982:HII982987 HSE982982:HSE982987 ICA982982:ICA982987 ILW982982:ILW982987 IVS982982:IVS982987 JFO982982:JFO982987 JPK982982:JPK982987 JZG982982:JZG982987 KJC982982:KJC982987 KSY982982:KSY982987 LCU982982:LCU982987 LMQ982982:LMQ982987 LWM982982:LWM982987 MGI982982:MGI982987 MQE982982:MQE982987 NAA982982:NAA982987 NJW982982:NJW982987 NTS982982:NTS982987 ODO982982:ODO982987 ONK982982:ONK982987 OXG982982:OXG982987 PHC982982:PHC982987 PQY982982:PQY982987 QAU982982:QAU982987 QKQ982982:QKQ982987 QUM982982:QUM982987 REI982982:REI982987 ROE982982:ROE982987 RYA982982:RYA982987 SHW982982:SHW982987 SRS982982:SRS982987 TBO982982:TBO982987 TLK982982:TLK982987 TVG982982:TVG982987 UFC982982:UFC982987 UOY982982:UOY982987 UYU982982:UYU982987 VIQ982982:VIQ982987 VSM982982:VSM982987 WCI982982:WCI982987 WME982982:WME982987 WWA982982:WWA982987 S67:S72 JO67:JO72 TK67:TK72 ADG67:ADG72 ANC67:ANC72 AWY67:AWY72 BGU67:BGU72 BQQ67:BQQ72 CAM67:CAM72 CKI67:CKI72 CUE67:CUE72 DEA67:DEA72 DNW67:DNW72 DXS67:DXS72 EHO67:EHO72 ERK67:ERK72 FBG67:FBG72 FLC67:FLC72 FUY67:FUY72 GEU67:GEU72 GOQ67:GOQ72 GYM67:GYM72 HII67:HII72 HSE67:HSE72 ICA67:ICA72 ILW67:ILW72 IVS67:IVS72 JFO67:JFO72 JPK67:JPK72 JZG67:JZG72 KJC67:KJC72 KSY67:KSY72 LCU67:LCU72 LMQ67:LMQ72 LWM67:LWM72 MGI67:MGI72 MQE67:MQE72 NAA67:NAA72 NJW67:NJW72 NTS67:NTS72 ODO67:ODO72 ONK67:ONK72 OXG67:OXG72 PHC67:PHC72 PQY67:PQY72 QAU67:QAU72 QKQ67:QKQ72 QUM67:QUM72 REI67:REI72 ROE67:ROE72 RYA67:RYA72 SHW67:SHW72 SRS67:SRS72 TBO67:TBO72 TLK67:TLK72 TVG67:TVG72 UFC67:UFC72 UOY67:UOY72 UYU67:UYU72 VIQ67:VIQ72 VSM67:VSM72 WCI67:WCI72 WME67:WME72 WWA67:WWA72 S65518:S65523 JO65518:JO65523 TK65518:TK65523 ADG65518:ADG65523 ANC65518:ANC65523 AWY65518:AWY65523 BGU65518:BGU65523 BQQ65518:BQQ65523 CAM65518:CAM65523 CKI65518:CKI65523 CUE65518:CUE65523 DEA65518:DEA65523 DNW65518:DNW65523 DXS65518:DXS65523 EHO65518:EHO65523 ERK65518:ERK65523 FBG65518:FBG65523 FLC65518:FLC65523 FUY65518:FUY65523 GEU65518:GEU65523 GOQ65518:GOQ65523 GYM65518:GYM65523 HII65518:HII65523 HSE65518:HSE65523 ICA65518:ICA65523 ILW65518:ILW65523 IVS65518:IVS65523 JFO65518:JFO65523 JPK65518:JPK65523 JZG65518:JZG65523 KJC65518:KJC65523 KSY65518:KSY65523 LCU65518:LCU65523 LMQ65518:LMQ65523 LWM65518:LWM65523 MGI65518:MGI65523 MQE65518:MQE65523 NAA65518:NAA65523 NJW65518:NJW65523 NTS65518:NTS65523 ODO65518:ODO65523 ONK65518:ONK65523 OXG65518:OXG65523 PHC65518:PHC65523 PQY65518:PQY65523 QAU65518:QAU65523 QKQ65518:QKQ65523 QUM65518:QUM65523 REI65518:REI65523 ROE65518:ROE65523 RYA65518:RYA65523 SHW65518:SHW65523 SRS65518:SRS65523 TBO65518:TBO65523 TLK65518:TLK65523 TVG65518:TVG65523 UFC65518:UFC65523 UOY65518:UOY65523 UYU65518:UYU65523 VIQ65518:VIQ65523 VSM65518:VSM65523 WCI65518:WCI65523 WME65518:WME65523 WWA65518:WWA65523 S131054:S131059 JO131054:JO131059 TK131054:TK131059 ADG131054:ADG131059 ANC131054:ANC131059 AWY131054:AWY131059 BGU131054:BGU131059 BQQ131054:BQQ131059 CAM131054:CAM131059 CKI131054:CKI131059 CUE131054:CUE131059 DEA131054:DEA131059 DNW131054:DNW131059 DXS131054:DXS131059 EHO131054:EHO131059 ERK131054:ERK131059 FBG131054:FBG131059 FLC131054:FLC131059 FUY131054:FUY131059 GEU131054:GEU131059 GOQ131054:GOQ131059 GYM131054:GYM131059 HII131054:HII131059 HSE131054:HSE131059 ICA131054:ICA131059 ILW131054:ILW131059 IVS131054:IVS131059 JFO131054:JFO131059 JPK131054:JPK131059 JZG131054:JZG131059 KJC131054:KJC131059 KSY131054:KSY131059 LCU131054:LCU131059 LMQ131054:LMQ131059 LWM131054:LWM131059 MGI131054:MGI131059 MQE131054:MQE131059 NAA131054:NAA131059 NJW131054:NJW131059 NTS131054:NTS131059 ODO131054:ODO131059 ONK131054:ONK131059 OXG131054:OXG131059 PHC131054:PHC131059 PQY131054:PQY131059 QAU131054:QAU131059 QKQ131054:QKQ131059 QUM131054:QUM131059 REI131054:REI131059 ROE131054:ROE131059 RYA131054:RYA131059 SHW131054:SHW131059 SRS131054:SRS131059 TBO131054:TBO131059 TLK131054:TLK131059 TVG131054:TVG131059 UFC131054:UFC131059 UOY131054:UOY131059 UYU131054:UYU131059 VIQ131054:VIQ131059 VSM131054:VSM131059 WCI131054:WCI131059 WME131054:WME131059 WWA131054:WWA131059 S196590:S196595 JO196590:JO196595 TK196590:TK196595 ADG196590:ADG196595 ANC196590:ANC196595 AWY196590:AWY196595 BGU196590:BGU196595 BQQ196590:BQQ196595 CAM196590:CAM196595 CKI196590:CKI196595 CUE196590:CUE196595 DEA196590:DEA196595 DNW196590:DNW196595 DXS196590:DXS196595 EHO196590:EHO196595 ERK196590:ERK196595 FBG196590:FBG196595 FLC196590:FLC196595 FUY196590:FUY196595 GEU196590:GEU196595 GOQ196590:GOQ196595 GYM196590:GYM196595 HII196590:HII196595 HSE196590:HSE196595 ICA196590:ICA196595 ILW196590:ILW196595 IVS196590:IVS196595 JFO196590:JFO196595 JPK196590:JPK196595 JZG196590:JZG196595 KJC196590:KJC196595 KSY196590:KSY196595 LCU196590:LCU196595 LMQ196590:LMQ196595 LWM196590:LWM196595 MGI196590:MGI196595 MQE196590:MQE196595 NAA196590:NAA196595 NJW196590:NJW196595 NTS196590:NTS196595 ODO196590:ODO196595 ONK196590:ONK196595 OXG196590:OXG196595 PHC196590:PHC196595 PQY196590:PQY196595 QAU196590:QAU196595 QKQ196590:QKQ196595 QUM196590:QUM196595 REI196590:REI196595 ROE196590:ROE196595 RYA196590:RYA196595 SHW196590:SHW196595 SRS196590:SRS196595 TBO196590:TBO196595 TLK196590:TLK196595 TVG196590:TVG196595 UFC196590:UFC196595 UOY196590:UOY196595 UYU196590:UYU196595 VIQ196590:VIQ196595 VSM196590:VSM196595 WCI196590:WCI196595 WME196590:WME196595 WWA196590:WWA196595 S262126:S262131 JO262126:JO262131 TK262126:TK262131 ADG262126:ADG262131 ANC262126:ANC262131 AWY262126:AWY262131 BGU262126:BGU262131 BQQ262126:BQQ262131 CAM262126:CAM262131 CKI262126:CKI262131 CUE262126:CUE262131 DEA262126:DEA262131 DNW262126:DNW262131 DXS262126:DXS262131 EHO262126:EHO262131 ERK262126:ERK262131 FBG262126:FBG262131 FLC262126:FLC262131 FUY262126:FUY262131 GEU262126:GEU262131 GOQ262126:GOQ262131 GYM262126:GYM262131 HII262126:HII262131 HSE262126:HSE262131 ICA262126:ICA262131 ILW262126:ILW262131 IVS262126:IVS262131 JFO262126:JFO262131 JPK262126:JPK262131 JZG262126:JZG262131 KJC262126:KJC262131 KSY262126:KSY262131 LCU262126:LCU262131 LMQ262126:LMQ262131 LWM262126:LWM262131 MGI262126:MGI262131 MQE262126:MQE262131 NAA262126:NAA262131 NJW262126:NJW262131 NTS262126:NTS262131 ODO262126:ODO262131 ONK262126:ONK262131 OXG262126:OXG262131 PHC262126:PHC262131 PQY262126:PQY262131 QAU262126:QAU262131 QKQ262126:QKQ262131 QUM262126:QUM262131 REI262126:REI262131 ROE262126:ROE262131 RYA262126:RYA262131 SHW262126:SHW262131 SRS262126:SRS262131 TBO262126:TBO262131 TLK262126:TLK262131 TVG262126:TVG262131 UFC262126:UFC262131 UOY262126:UOY262131 UYU262126:UYU262131 VIQ262126:VIQ262131 VSM262126:VSM262131 WCI262126:WCI262131 WME262126:WME262131 WWA262126:WWA262131 S327662:S327667 JO327662:JO327667 TK327662:TK327667 ADG327662:ADG327667 ANC327662:ANC327667 AWY327662:AWY327667 BGU327662:BGU327667 BQQ327662:BQQ327667 CAM327662:CAM327667 CKI327662:CKI327667 CUE327662:CUE327667 DEA327662:DEA327667 DNW327662:DNW327667 DXS327662:DXS327667 EHO327662:EHO327667 ERK327662:ERK327667 FBG327662:FBG327667 FLC327662:FLC327667 FUY327662:FUY327667 GEU327662:GEU327667 GOQ327662:GOQ327667 GYM327662:GYM327667 HII327662:HII327667 HSE327662:HSE327667 ICA327662:ICA327667 ILW327662:ILW327667 IVS327662:IVS327667 JFO327662:JFO327667 JPK327662:JPK327667 JZG327662:JZG327667 KJC327662:KJC327667 KSY327662:KSY327667 LCU327662:LCU327667 LMQ327662:LMQ327667 LWM327662:LWM327667 MGI327662:MGI327667 MQE327662:MQE327667 NAA327662:NAA327667 NJW327662:NJW327667 NTS327662:NTS327667 ODO327662:ODO327667 ONK327662:ONK327667 OXG327662:OXG327667 PHC327662:PHC327667 PQY327662:PQY327667 QAU327662:QAU327667 QKQ327662:QKQ327667 QUM327662:QUM327667 REI327662:REI327667 ROE327662:ROE327667 RYA327662:RYA327667 SHW327662:SHW327667 SRS327662:SRS327667 TBO327662:TBO327667 TLK327662:TLK327667 TVG327662:TVG327667 UFC327662:UFC327667 UOY327662:UOY327667 UYU327662:UYU327667 VIQ327662:VIQ327667 VSM327662:VSM327667 WCI327662:WCI327667 WME327662:WME327667 WWA327662:WWA327667 S393198:S393203 JO393198:JO393203 TK393198:TK393203 ADG393198:ADG393203 ANC393198:ANC393203 AWY393198:AWY393203 BGU393198:BGU393203 BQQ393198:BQQ393203 CAM393198:CAM393203 CKI393198:CKI393203 CUE393198:CUE393203 DEA393198:DEA393203 DNW393198:DNW393203 DXS393198:DXS393203 EHO393198:EHO393203 ERK393198:ERK393203 FBG393198:FBG393203 FLC393198:FLC393203 FUY393198:FUY393203 GEU393198:GEU393203 GOQ393198:GOQ393203 GYM393198:GYM393203 HII393198:HII393203 HSE393198:HSE393203 ICA393198:ICA393203 ILW393198:ILW393203 IVS393198:IVS393203 JFO393198:JFO393203 JPK393198:JPK393203 JZG393198:JZG393203 KJC393198:KJC393203 KSY393198:KSY393203 LCU393198:LCU393203 LMQ393198:LMQ393203 LWM393198:LWM393203 MGI393198:MGI393203 MQE393198:MQE393203 NAA393198:NAA393203 NJW393198:NJW393203 NTS393198:NTS393203 ODO393198:ODO393203 ONK393198:ONK393203 OXG393198:OXG393203 PHC393198:PHC393203 PQY393198:PQY393203 QAU393198:QAU393203 QKQ393198:QKQ393203 QUM393198:QUM393203 REI393198:REI393203 ROE393198:ROE393203 RYA393198:RYA393203 SHW393198:SHW393203 SRS393198:SRS393203 TBO393198:TBO393203 TLK393198:TLK393203 TVG393198:TVG393203 UFC393198:UFC393203 UOY393198:UOY393203 UYU393198:UYU393203 VIQ393198:VIQ393203 VSM393198:VSM393203 WCI393198:WCI393203 WME393198:WME393203 WWA393198:WWA393203 S458734:S458739 JO458734:JO458739 TK458734:TK458739 ADG458734:ADG458739 ANC458734:ANC458739 AWY458734:AWY458739 BGU458734:BGU458739 BQQ458734:BQQ458739 CAM458734:CAM458739 CKI458734:CKI458739 CUE458734:CUE458739 DEA458734:DEA458739 DNW458734:DNW458739 DXS458734:DXS458739 EHO458734:EHO458739 ERK458734:ERK458739 FBG458734:FBG458739 FLC458734:FLC458739 FUY458734:FUY458739 GEU458734:GEU458739 GOQ458734:GOQ458739 GYM458734:GYM458739 HII458734:HII458739 HSE458734:HSE458739 ICA458734:ICA458739 ILW458734:ILW458739 IVS458734:IVS458739 JFO458734:JFO458739 JPK458734:JPK458739 JZG458734:JZG458739 KJC458734:KJC458739 KSY458734:KSY458739 LCU458734:LCU458739 LMQ458734:LMQ458739 LWM458734:LWM458739 MGI458734:MGI458739 MQE458734:MQE458739 NAA458734:NAA458739 NJW458734:NJW458739 NTS458734:NTS458739 ODO458734:ODO458739 ONK458734:ONK458739 OXG458734:OXG458739 PHC458734:PHC458739 PQY458734:PQY458739 QAU458734:QAU458739 QKQ458734:QKQ458739 QUM458734:QUM458739 REI458734:REI458739 ROE458734:ROE458739 RYA458734:RYA458739 SHW458734:SHW458739 SRS458734:SRS458739 TBO458734:TBO458739 TLK458734:TLK458739 TVG458734:TVG458739 UFC458734:UFC458739 UOY458734:UOY458739 UYU458734:UYU458739 VIQ458734:VIQ458739 VSM458734:VSM458739 WCI458734:WCI458739 WME458734:WME458739 WWA458734:WWA458739 S524270:S524275 JO524270:JO524275 TK524270:TK524275 ADG524270:ADG524275 ANC524270:ANC524275 AWY524270:AWY524275 BGU524270:BGU524275 BQQ524270:BQQ524275 CAM524270:CAM524275 CKI524270:CKI524275 CUE524270:CUE524275 DEA524270:DEA524275 DNW524270:DNW524275 DXS524270:DXS524275 EHO524270:EHO524275 ERK524270:ERK524275 FBG524270:FBG524275 FLC524270:FLC524275 FUY524270:FUY524275 GEU524270:GEU524275 GOQ524270:GOQ524275 GYM524270:GYM524275 HII524270:HII524275 HSE524270:HSE524275 ICA524270:ICA524275 ILW524270:ILW524275 IVS524270:IVS524275 JFO524270:JFO524275 JPK524270:JPK524275 JZG524270:JZG524275 KJC524270:KJC524275 KSY524270:KSY524275 LCU524270:LCU524275 LMQ524270:LMQ524275 LWM524270:LWM524275 MGI524270:MGI524275 MQE524270:MQE524275 NAA524270:NAA524275 NJW524270:NJW524275 NTS524270:NTS524275 ODO524270:ODO524275 ONK524270:ONK524275 OXG524270:OXG524275 PHC524270:PHC524275 PQY524270:PQY524275 QAU524270:QAU524275 QKQ524270:QKQ524275 QUM524270:QUM524275 REI524270:REI524275 ROE524270:ROE524275 RYA524270:RYA524275 SHW524270:SHW524275 SRS524270:SRS524275 TBO524270:TBO524275 TLK524270:TLK524275 TVG524270:TVG524275 UFC524270:UFC524275 UOY524270:UOY524275 UYU524270:UYU524275 VIQ524270:VIQ524275 VSM524270:VSM524275 WCI524270:WCI524275 WME524270:WME524275 WWA524270:WWA524275 S589806:S589811 JO589806:JO589811 TK589806:TK589811 ADG589806:ADG589811 ANC589806:ANC589811 AWY589806:AWY589811 BGU589806:BGU589811 BQQ589806:BQQ589811 CAM589806:CAM589811 CKI589806:CKI589811 CUE589806:CUE589811 DEA589806:DEA589811 DNW589806:DNW589811 DXS589806:DXS589811 EHO589806:EHO589811 ERK589806:ERK589811 FBG589806:FBG589811 FLC589806:FLC589811 FUY589806:FUY589811 GEU589806:GEU589811 GOQ589806:GOQ589811 GYM589806:GYM589811 HII589806:HII589811 HSE589806:HSE589811 ICA589806:ICA589811 ILW589806:ILW589811 IVS589806:IVS589811 JFO589806:JFO589811 JPK589806:JPK589811 JZG589806:JZG589811 KJC589806:KJC589811 KSY589806:KSY589811 LCU589806:LCU589811 LMQ589806:LMQ589811 LWM589806:LWM589811 MGI589806:MGI589811 MQE589806:MQE589811 NAA589806:NAA589811 NJW589806:NJW589811 NTS589806:NTS589811 ODO589806:ODO589811 ONK589806:ONK589811 OXG589806:OXG589811 PHC589806:PHC589811 PQY589806:PQY589811 QAU589806:QAU589811 QKQ589806:QKQ589811 QUM589806:QUM589811 REI589806:REI589811 ROE589806:ROE589811 RYA589806:RYA589811 SHW589806:SHW589811 SRS589806:SRS589811 TBO589806:TBO589811 TLK589806:TLK589811 TVG589806:TVG589811 UFC589806:UFC589811 UOY589806:UOY589811 UYU589806:UYU589811 VIQ589806:VIQ589811 VSM589806:VSM589811 WCI589806:WCI589811 WME589806:WME589811 WWA589806:WWA589811 S655342:S655347 JO655342:JO655347 TK655342:TK655347 ADG655342:ADG655347 ANC655342:ANC655347 AWY655342:AWY655347 BGU655342:BGU655347 BQQ655342:BQQ655347 CAM655342:CAM655347 CKI655342:CKI655347 CUE655342:CUE655347 DEA655342:DEA655347 DNW655342:DNW655347 DXS655342:DXS655347 EHO655342:EHO655347 ERK655342:ERK655347 FBG655342:FBG655347 FLC655342:FLC655347 FUY655342:FUY655347 GEU655342:GEU655347 GOQ655342:GOQ655347 GYM655342:GYM655347 HII655342:HII655347 HSE655342:HSE655347 ICA655342:ICA655347 ILW655342:ILW655347 IVS655342:IVS655347 JFO655342:JFO655347 JPK655342:JPK655347 JZG655342:JZG655347 KJC655342:KJC655347 KSY655342:KSY655347 LCU655342:LCU655347 LMQ655342:LMQ655347 LWM655342:LWM655347 MGI655342:MGI655347 MQE655342:MQE655347 NAA655342:NAA655347 NJW655342:NJW655347 NTS655342:NTS655347 ODO655342:ODO655347 ONK655342:ONK655347 OXG655342:OXG655347 PHC655342:PHC655347 PQY655342:PQY655347 QAU655342:QAU655347 QKQ655342:QKQ655347 QUM655342:QUM655347 REI655342:REI655347 ROE655342:ROE655347 RYA655342:RYA655347 SHW655342:SHW655347 SRS655342:SRS655347 TBO655342:TBO655347 TLK655342:TLK655347 TVG655342:TVG655347 UFC655342:UFC655347 UOY655342:UOY655347 UYU655342:UYU655347 VIQ655342:VIQ655347 VSM655342:VSM655347 WCI655342:WCI655347 WME655342:WME655347 WWA655342:WWA655347 S720878:S720883 JO720878:JO720883 TK720878:TK720883 ADG720878:ADG720883 ANC720878:ANC720883 AWY720878:AWY720883 BGU720878:BGU720883 BQQ720878:BQQ720883 CAM720878:CAM720883 CKI720878:CKI720883 CUE720878:CUE720883 DEA720878:DEA720883 DNW720878:DNW720883 DXS720878:DXS720883 EHO720878:EHO720883 ERK720878:ERK720883 FBG720878:FBG720883 FLC720878:FLC720883 FUY720878:FUY720883 GEU720878:GEU720883 GOQ720878:GOQ720883 GYM720878:GYM720883 HII720878:HII720883 HSE720878:HSE720883 ICA720878:ICA720883 ILW720878:ILW720883 IVS720878:IVS720883 JFO720878:JFO720883 JPK720878:JPK720883 JZG720878:JZG720883 KJC720878:KJC720883 KSY720878:KSY720883 LCU720878:LCU720883 LMQ720878:LMQ720883 LWM720878:LWM720883 MGI720878:MGI720883 MQE720878:MQE720883 NAA720878:NAA720883 NJW720878:NJW720883 NTS720878:NTS720883 ODO720878:ODO720883 ONK720878:ONK720883 OXG720878:OXG720883 PHC720878:PHC720883 PQY720878:PQY720883 QAU720878:QAU720883 QKQ720878:QKQ720883 QUM720878:QUM720883 REI720878:REI720883 ROE720878:ROE720883 RYA720878:RYA720883 SHW720878:SHW720883 SRS720878:SRS720883 TBO720878:TBO720883 TLK720878:TLK720883 TVG720878:TVG720883 UFC720878:UFC720883 UOY720878:UOY720883 UYU720878:UYU720883 VIQ720878:VIQ720883 VSM720878:VSM720883 WCI720878:WCI720883 WME720878:WME720883 WWA720878:WWA720883 S786414:S786419 JO786414:JO786419 TK786414:TK786419 ADG786414:ADG786419 ANC786414:ANC786419 AWY786414:AWY786419 BGU786414:BGU786419 BQQ786414:BQQ786419 CAM786414:CAM786419 CKI786414:CKI786419 CUE786414:CUE786419 DEA786414:DEA786419 DNW786414:DNW786419 DXS786414:DXS786419 EHO786414:EHO786419 ERK786414:ERK786419 FBG786414:FBG786419 FLC786414:FLC786419 FUY786414:FUY786419 GEU786414:GEU786419 GOQ786414:GOQ786419 GYM786414:GYM786419 HII786414:HII786419 HSE786414:HSE786419 ICA786414:ICA786419 ILW786414:ILW786419 IVS786414:IVS786419 JFO786414:JFO786419 JPK786414:JPK786419 JZG786414:JZG786419 KJC786414:KJC786419 KSY786414:KSY786419 LCU786414:LCU786419 LMQ786414:LMQ786419 LWM786414:LWM786419 MGI786414:MGI786419 MQE786414:MQE786419 NAA786414:NAA786419 NJW786414:NJW786419 NTS786414:NTS786419 ODO786414:ODO786419 ONK786414:ONK786419 OXG786414:OXG786419 PHC786414:PHC786419 PQY786414:PQY786419 QAU786414:QAU786419 QKQ786414:QKQ786419 QUM786414:QUM786419 REI786414:REI786419 ROE786414:ROE786419 RYA786414:RYA786419 SHW786414:SHW786419 SRS786414:SRS786419 TBO786414:TBO786419 TLK786414:TLK786419 TVG786414:TVG786419 UFC786414:UFC786419 UOY786414:UOY786419 UYU786414:UYU786419 VIQ786414:VIQ786419 VSM786414:VSM786419 WCI786414:WCI786419 WME786414:WME786419 WWA786414:WWA786419 S851950:S851955 JO851950:JO851955 TK851950:TK851955 ADG851950:ADG851955 ANC851950:ANC851955 AWY851950:AWY851955 BGU851950:BGU851955 BQQ851950:BQQ851955 CAM851950:CAM851955 CKI851950:CKI851955 CUE851950:CUE851955 DEA851950:DEA851955 DNW851950:DNW851955 DXS851950:DXS851955 EHO851950:EHO851955 ERK851950:ERK851955 FBG851950:FBG851955 FLC851950:FLC851955 FUY851950:FUY851955 GEU851950:GEU851955 GOQ851950:GOQ851955 GYM851950:GYM851955 HII851950:HII851955 HSE851950:HSE851955 ICA851950:ICA851955 ILW851950:ILW851955 IVS851950:IVS851955 JFO851950:JFO851955 JPK851950:JPK851955 JZG851950:JZG851955 KJC851950:KJC851955 KSY851950:KSY851955 LCU851950:LCU851955 LMQ851950:LMQ851955 LWM851950:LWM851955 MGI851950:MGI851955 MQE851950:MQE851955 NAA851950:NAA851955 NJW851950:NJW851955 NTS851950:NTS851955 ODO851950:ODO851955 ONK851950:ONK851955 OXG851950:OXG851955 PHC851950:PHC851955 PQY851950:PQY851955 QAU851950:QAU851955 QKQ851950:QKQ851955 QUM851950:QUM851955 REI851950:REI851955 ROE851950:ROE851955 RYA851950:RYA851955 SHW851950:SHW851955 SRS851950:SRS851955 TBO851950:TBO851955 TLK851950:TLK851955 TVG851950:TVG851955 UFC851950:UFC851955 UOY851950:UOY851955 UYU851950:UYU851955 VIQ851950:VIQ851955 VSM851950:VSM851955 WCI851950:WCI851955 WME851950:WME851955 WWA851950:WWA851955 S917486:S917491 JO917486:JO917491 TK917486:TK917491 ADG917486:ADG917491 ANC917486:ANC917491 AWY917486:AWY917491 BGU917486:BGU917491 BQQ917486:BQQ917491 CAM917486:CAM917491 CKI917486:CKI917491 CUE917486:CUE917491 DEA917486:DEA917491 DNW917486:DNW917491 DXS917486:DXS917491 EHO917486:EHO917491 ERK917486:ERK917491 FBG917486:FBG917491 FLC917486:FLC917491 FUY917486:FUY917491 GEU917486:GEU917491 GOQ917486:GOQ917491 GYM917486:GYM917491 HII917486:HII917491 HSE917486:HSE917491 ICA917486:ICA917491 ILW917486:ILW917491 IVS917486:IVS917491 JFO917486:JFO917491 JPK917486:JPK917491 JZG917486:JZG917491 KJC917486:KJC917491 KSY917486:KSY917491 LCU917486:LCU917491 LMQ917486:LMQ917491 LWM917486:LWM917491 MGI917486:MGI917491 MQE917486:MQE917491 NAA917486:NAA917491 NJW917486:NJW917491 NTS917486:NTS917491 ODO917486:ODO917491 ONK917486:ONK917491 OXG917486:OXG917491 PHC917486:PHC917491 PQY917486:PQY917491 QAU917486:QAU917491 QKQ917486:QKQ917491 QUM917486:QUM917491 REI917486:REI917491 ROE917486:ROE917491 RYA917486:RYA917491 SHW917486:SHW917491 SRS917486:SRS917491 TBO917486:TBO917491 TLK917486:TLK917491 TVG917486:TVG917491 UFC917486:UFC917491 UOY917486:UOY917491 UYU917486:UYU917491 VIQ917486:VIQ917491 VSM917486:VSM917491 WCI917486:WCI917491 WME917486:WME917491 WWA917486:WWA917491 S983022:S983027 JO983022:JO983027 TK983022:TK983027 ADG983022:ADG983027 ANC983022:ANC983027 AWY983022:AWY983027 BGU983022:BGU983027 BQQ983022:BQQ983027 CAM983022:CAM983027 CKI983022:CKI983027 CUE983022:CUE983027 DEA983022:DEA983027 DNW983022:DNW983027 DXS983022:DXS983027 EHO983022:EHO983027 ERK983022:ERK983027 FBG983022:FBG983027 FLC983022:FLC983027 FUY983022:FUY983027 GEU983022:GEU983027 GOQ983022:GOQ983027 GYM983022:GYM983027 HII983022:HII983027 HSE983022:HSE983027 ICA983022:ICA983027 ILW983022:ILW983027 IVS983022:IVS983027 JFO983022:JFO983027 JPK983022:JPK983027 JZG983022:JZG983027 KJC983022:KJC983027 KSY983022:KSY983027 LCU983022:LCU983027 LMQ983022:LMQ983027 LWM983022:LWM983027 MGI983022:MGI983027 MQE983022:MQE983027 NAA983022:NAA983027 NJW983022:NJW983027 NTS983022:NTS983027 ODO983022:ODO983027 ONK983022:ONK983027 OXG983022:OXG983027 PHC983022:PHC983027 PQY983022:PQY983027 QAU983022:QAU983027 QKQ983022:QKQ983027 QUM983022:QUM983027 REI983022:REI983027 ROE983022:ROE983027 RYA983022:RYA983027 SHW983022:SHW983027 SRS983022:SRS983027 TBO983022:TBO983027 TLK983022:TLK983027 TVG983022:TVG983027 UFC983022:UFC983027 UOY983022:UOY983027 UYU983022:UYU983027 VIQ983022:VIQ983027 VSM983022:VSM983027 WCI983022:WCI983027 WME983022:WME983027 WWA983022:WWA983027 S107:S112 JO107:JO112 TK107:TK112 ADG107:ADG112 ANC107:ANC112 AWY107:AWY112 BGU107:BGU112 BQQ107:BQQ112 CAM107:CAM112 CKI107:CKI112 CUE107:CUE112 DEA107:DEA112 DNW107:DNW112 DXS107:DXS112 EHO107:EHO112 ERK107:ERK112 FBG107:FBG112 FLC107:FLC112 FUY107:FUY112 GEU107:GEU112 GOQ107:GOQ112 GYM107:GYM112 HII107:HII112 HSE107:HSE112 ICA107:ICA112 ILW107:ILW112 IVS107:IVS112 JFO107:JFO112 JPK107:JPK112 JZG107:JZG112 KJC107:KJC112 KSY107:KSY112 LCU107:LCU112 LMQ107:LMQ112 LWM107:LWM112 MGI107:MGI112 MQE107:MQE112 NAA107:NAA112 NJW107:NJW112 NTS107:NTS112 ODO107:ODO112 ONK107:ONK112 OXG107:OXG112 PHC107:PHC112 PQY107:PQY112 QAU107:QAU112 QKQ107:QKQ112 QUM107:QUM112 REI107:REI112 ROE107:ROE112 RYA107:RYA112 SHW107:SHW112 SRS107:SRS112 TBO107:TBO112 TLK107:TLK112 TVG107:TVG112 UFC107:UFC112 UOY107:UOY112 UYU107:UYU112 VIQ107:VIQ112 VSM107:VSM112 WCI107:WCI112 WME107:WME112 WWA107:WWA112 S65558:S65563 JO65558:JO65563 TK65558:TK65563 ADG65558:ADG65563 ANC65558:ANC65563 AWY65558:AWY65563 BGU65558:BGU65563 BQQ65558:BQQ65563 CAM65558:CAM65563 CKI65558:CKI65563 CUE65558:CUE65563 DEA65558:DEA65563 DNW65558:DNW65563 DXS65558:DXS65563 EHO65558:EHO65563 ERK65558:ERK65563 FBG65558:FBG65563 FLC65558:FLC65563 FUY65558:FUY65563 GEU65558:GEU65563 GOQ65558:GOQ65563 GYM65558:GYM65563 HII65558:HII65563 HSE65558:HSE65563 ICA65558:ICA65563 ILW65558:ILW65563 IVS65558:IVS65563 JFO65558:JFO65563 JPK65558:JPK65563 JZG65558:JZG65563 KJC65558:KJC65563 KSY65558:KSY65563 LCU65558:LCU65563 LMQ65558:LMQ65563 LWM65558:LWM65563 MGI65558:MGI65563 MQE65558:MQE65563 NAA65558:NAA65563 NJW65558:NJW65563 NTS65558:NTS65563 ODO65558:ODO65563 ONK65558:ONK65563 OXG65558:OXG65563 PHC65558:PHC65563 PQY65558:PQY65563 QAU65558:QAU65563 QKQ65558:QKQ65563 QUM65558:QUM65563 REI65558:REI65563 ROE65558:ROE65563 RYA65558:RYA65563 SHW65558:SHW65563 SRS65558:SRS65563 TBO65558:TBO65563 TLK65558:TLK65563 TVG65558:TVG65563 UFC65558:UFC65563 UOY65558:UOY65563 UYU65558:UYU65563 VIQ65558:VIQ65563 VSM65558:VSM65563 WCI65558:WCI65563 WME65558:WME65563 WWA65558:WWA65563 S131094:S131099 JO131094:JO131099 TK131094:TK131099 ADG131094:ADG131099 ANC131094:ANC131099 AWY131094:AWY131099 BGU131094:BGU131099 BQQ131094:BQQ131099 CAM131094:CAM131099 CKI131094:CKI131099 CUE131094:CUE131099 DEA131094:DEA131099 DNW131094:DNW131099 DXS131094:DXS131099 EHO131094:EHO131099 ERK131094:ERK131099 FBG131094:FBG131099 FLC131094:FLC131099 FUY131094:FUY131099 GEU131094:GEU131099 GOQ131094:GOQ131099 GYM131094:GYM131099 HII131094:HII131099 HSE131094:HSE131099 ICA131094:ICA131099 ILW131094:ILW131099 IVS131094:IVS131099 JFO131094:JFO131099 JPK131094:JPK131099 JZG131094:JZG131099 KJC131094:KJC131099 KSY131094:KSY131099 LCU131094:LCU131099 LMQ131094:LMQ131099 LWM131094:LWM131099 MGI131094:MGI131099 MQE131094:MQE131099 NAA131094:NAA131099 NJW131094:NJW131099 NTS131094:NTS131099 ODO131094:ODO131099 ONK131094:ONK131099 OXG131094:OXG131099 PHC131094:PHC131099 PQY131094:PQY131099 QAU131094:QAU131099 QKQ131094:QKQ131099 QUM131094:QUM131099 REI131094:REI131099 ROE131094:ROE131099 RYA131094:RYA131099 SHW131094:SHW131099 SRS131094:SRS131099 TBO131094:TBO131099 TLK131094:TLK131099 TVG131094:TVG131099 UFC131094:UFC131099 UOY131094:UOY131099 UYU131094:UYU131099 VIQ131094:VIQ131099 VSM131094:VSM131099 WCI131094:WCI131099 WME131094:WME131099 WWA131094:WWA131099 S196630:S196635 JO196630:JO196635 TK196630:TK196635 ADG196630:ADG196635 ANC196630:ANC196635 AWY196630:AWY196635 BGU196630:BGU196635 BQQ196630:BQQ196635 CAM196630:CAM196635 CKI196630:CKI196635 CUE196630:CUE196635 DEA196630:DEA196635 DNW196630:DNW196635 DXS196630:DXS196635 EHO196630:EHO196635 ERK196630:ERK196635 FBG196630:FBG196635 FLC196630:FLC196635 FUY196630:FUY196635 GEU196630:GEU196635 GOQ196630:GOQ196635 GYM196630:GYM196635 HII196630:HII196635 HSE196630:HSE196635 ICA196630:ICA196635 ILW196630:ILW196635 IVS196630:IVS196635 JFO196630:JFO196635 JPK196630:JPK196635 JZG196630:JZG196635 KJC196630:KJC196635 KSY196630:KSY196635 LCU196630:LCU196635 LMQ196630:LMQ196635 LWM196630:LWM196635 MGI196630:MGI196635 MQE196630:MQE196635 NAA196630:NAA196635 NJW196630:NJW196635 NTS196630:NTS196635 ODO196630:ODO196635 ONK196630:ONK196635 OXG196630:OXG196635 PHC196630:PHC196635 PQY196630:PQY196635 QAU196630:QAU196635 QKQ196630:QKQ196635 QUM196630:QUM196635 REI196630:REI196635 ROE196630:ROE196635 RYA196630:RYA196635 SHW196630:SHW196635 SRS196630:SRS196635 TBO196630:TBO196635 TLK196630:TLK196635 TVG196630:TVG196635 UFC196630:UFC196635 UOY196630:UOY196635 UYU196630:UYU196635 VIQ196630:VIQ196635 VSM196630:VSM196635 WCI196630:WCI196635 WME196630:WME196635 WWA196630:WWA196635 S262166:S262171 JO262166:JO262171 TK262166:TK262171 ADG262166:ADG262171 ANC262166:ANC262171 AWY262166:AWY262171 BGU262166:BGU262171 BQQ262166:BQQ262171 CAM262166:CAM262171 CKI262166:CKI262171 CUE262166:CUE262171 DEA262166:DEA262171 DNW262166:DNW262171 DXS262166:DXS262171 EHO262166:EHO262171 ERK262166:ERK262171 FBG262166:FBG262171 FLC262166:FLC262171 FUY262166:FUY262171 GEU262166:GEU262171 GOQ262166:GOQ262171 GYM262166:GYM262171 HII262166:HII262171 HSE262166:HSE262171 ICA262166:ICA262171 ILW262166:ILW262171 IVS262166:IVS262171 JFO262166:JFO262171 JPK262166:JPK262171 JZG262166:JZG262171 KJC262166:KJC262171 KSY262166:KSY262171 LCU262166:LCU262171 LMQ262166:LMQ262171 LWM262166:LWM262171 MGI262166:MGI262171 MQE262166:MQE262171 NAA262166:NAA262171 NJW262166:NJW262171 NTS262166:NTS262171 ODO262166:ODO262171 ONK262166:ONK262171 OXG262166:OXG262171 PHC262166:PHC262171 PQY262166:PQY262171 QAU262166:QAU262171 QKQ262166:QKQ262171 QUM262166:QUM262171 REI262166:REI262171 ROE262166:ROE262171 RYA262166:RYA262171 SHW262166:SHW262171 SRS262166:SRS262171 TBO262166:TBO262171 TLK262166:TLK262171 TVG262166:TVG262171 UFC262166:UFC262171 UOY262166:UOY262171 UYU262166:UYU262171 VIQ262166:VIQ262171 VSM262166:VSM262171 WCI262166:WCI262171 WME262166:WME262171 WWA262166:WWA262171 S327702:S327707 JO327702:JO327707 TK327702:TK327707 ADG327702:ADG327707 ANC327702:ANC327707 AWY327702:AWY327707 BGU327702:BGU327707 BQQ327702:BQQ327707 CAM327702:CAM327707 CKI327702:CKI327707 CUE327702:CUE327707 DEA327702:DEA327707 DNW327702:DNW327707 DXS327702:DXS327707 EHO327702:EHO327707 ERK327702:ERK327707 FBG327702:FBG327707 FLC327702:FLC327707 FUY327702:FUY327707 GEU327702:GEU327707 GOQ327702:GOQ327707 GYM327702:GYM327707 HII327702:HII327707 HSE327702:HSE327707 ICA327702:ICA327707 ILW327702:ILW327707 IVS327702:IVS327707 JFO327702:JFO327707 JPK327702:JPK327707 JZG327702:JZG327707 KJC327702:KJC327707 KSY327702:KSY327707 LCU327702:LCU327707 LMQ327702:LMQ327707 LWM327702:LWM327707 MGI327702:MGI327707 MQE327702:MQE327707 NAA327702:NAA327707 NJW327702:NJW327707 NTS327702:NTS327707 ODO327702:ODO327707 ONK327702:ONK327707 OXG327702:OXG327707 PHC327702:PHC327707 PQY327702:PQY327707 QAU327702:QAU327707 QKQ327702:QKQ327707 QUM327702:QUM327707 REI327702:REI327707 ROE327702:ROE327707 RYA327702:RYA327707 SHW327702:SHW327707 SRS327702:SRS327707 TBO327702:TBO327707 TLK327702:TLK327707 TVG327702:TVG327707 UFC327702:UFC327707 UOY327702:UOY327707 UYU327702:UYU327707 VIQ327702:VIQ327707 VSM327702:VSM327707 WCI327702:WCI327707 WME327702:WME327707 WWA327702:WWA327707 S393238:S393243 JO393238:JO393243 TK393238:TK393243 ADG393238:ADG393243 ANC393238:ANC393243 AWY393238:AWY393243 BGU393238:BGU393243 BQQ393238:BQQ393243 CAM393238:CAM393243 CKI393238:CKI393243 CUE393238:CUE393243 DEA393238:DEA393243 DNW393238:DNW393243 DXS393238:DXS393243 EHO393238:EHO393243 ERK393238:ERK393243 FBG393238:FBG393243 FLC393238:FLC393243 FUY393238:FUY393243 GEU393238:GEU393243 GOQ393238:GOQ393243 GYM393238:GYM393243 HII393238:HII393243 HSE393238:HSE393243 ICA393238:ICA393243 ILW393238:ILW393243 IVS393238:IVS393243 JFO393238:JFO393243 JPK393238:JPK393243 JZG393238:JZG393243 KJC393238:KJC393243 KSY393238:KSY393243 LCU393238:LCU393243 LMQ393238:LMQ393243 LWM393238:LWM393243 MGI393238:MGI393243 MQE393238:MQE393243 NAA393238:NAA393243 NJW393238:NJW393243 NTS393238:NTS393243 ODO393238:ODO393243 ONK393238:ONK393243 OXG393238:OXG393243 PHC393238:PHC393243 PQY393238:PQY393243 QAU393238:QAU393243 QKQ393238:QKQ393243 QUM393238:QUM393243 REI393238:REI393243 ROE393238:ROE393243 RYA393238:RYA393243 SHW393238:SHW393243 SRS393238:SRS393243 TBO393238:TBO393243 TLK393238:TLK393243 TVG393238:TVG393243 UFC393238:UFC393243 UOY393238:UOY393243 UYU393238:UYU393243 VIQ393238:VIQ393243 VSM393238:VSM393243 WCI393238:WCI393243 WME393238:WME393243 WWA393238:WWA393243 S458774:S458779 JO458774:JO458779 TK458774:TK458779 ADG458774:ADG458779 ANC458774:ANC458779 AWY458774:AWY458779 BGU458774:BGU458779 BQQ458774:BQQ458779 CAM458774:CAM458779 CKI458774:CKI458779 CUE458774:CUE458779 DEA458774:DEA458779 DNW458774:DNW458779 DXS458774:DXS458779 EHO458774:EHO458779 ERK458774:ERK458779 FBG458774:FBG458779 FLC458774:FLC458779 FUY458774:FUY458779 GEU458774:GEU458779 GOQ458774:GOQ458779 GYM458774:GYM458779 HII458774:HII458779 HSE458774:HSE458779 ICA458774:ICA458779 ILW458774:ILW458779 IVS458774:IVS458779 JFO458774:JFO458779 JPK458774:JPK458779 JZG458774:JZG458779 KJC458774:KJC458779 KSY458774:KSY458779 LCU458774:LCU458779 LMQ458774:LMQ458779 LWM458774:LWM458779 MGI458774:MGI458779 MQE458774:MQE458779 NAA458774:NAA458779 NJW458774:NJW458779 NTS458774:NTS458779 ODO458774:ODO458779 ONK458774:ONK458779 OXG458774:OXG458779 PHC458774:PHC458779 PQY458774:PQY458779 QAU458774:QAU458779 QKQ458774:QKQ458779 QUM458774:QUM458779 REI458774:REI458779 ROE458774:ROE458779 RYA458774:RYA458779 SHW458774:SHW458779 SRS458774:SRS458779 TBO458774:TBO458779 TLK458774:TLK458779 TVG458774:TVG458779 UFC458774:UFC458779 UOY458774:UOY458779 UYU458774:UYU458779 VIQ458774:VIQ458779 VSM458774:VSM458779 WCI458774:WCI458779 WME458774:WME458779 WWA458774:WWA458779 S524310:S524315 JO524310:JO524315 TK524310:TK524315 ADG524310:ADG524315 ANC524310:ANC524315 AWY524310:AWY524315 BGU524310:BGU524315 BQQ524310:BQQ524315 CAM524310:CAM524315 CKI524310:CKI524315 CUE524310:CUE524315 DEA524310:DEA524315 DNW524310:DNW524315 DXS524310:DXS524315 EHO524310:EHO524315 ERK524310:ERK524315 FBG524310:FBG524315 FLC524310:FLC524315 FUY524310:FUY524315 GEU524310:GEU524315 GOQ524310:GOQ524315 GYM524310:GYM524315 HII524310:HII524315 HSE524310:HSE524315 ICA524310:ICA524315 ILW524310:ILW524315 IVS524310:IVS524315 JFO524310:JFO524315 JPK524310:JPK524315 JZG524310:JZG524315 KJC524310:KJC524315 KSY524310:KSY524315 LCU524310:LCU524315 LMQ524310:LMQ524315 LWM524310:LWM524315 MGI524310:MGI524315 MQE524310:MQE524315 NAA524310:NAA524315 NJW524310:NJW524315 NTS524310:NTS524315 ODO524310:ODO524315 ONK524310:ONK524315 OXG524310:OXG524315 PHC524310:PHC524315 PQY524310:PQY524315 QAU524310:QAU524315 QKQ524310:QKQ524315 QUM524310:QUM524315 REI524310:REI524315 ROE524310:ROE524315 RYA524310:RYA524315 SHW524310:SHW524315 SRS524310:SRS524315 TBO524310:TBO524315 TLK524310:TLK524315 TVG524310:TVG524315 UFC524310:UFC524315 UOY524310:UOY524315 UYU524310:UYU524315 VIQ524310:VIQ524315 VSM524310:VSM524315 WCI524310:WCI524315 WME524310:WME524315 WWA524310:WWA524315 S589846:S589851 JO589846:JO589851 TK589846:TK589851 ADG589846:ADG589851 ANC589846:ANC589851 AWY589846:AWY589851 BGU589846:BGU589851 BQQ589846:BQQ589851 CAM589846:CAM589851 CKI589846:CKI589851 CUE589846:CUE589851 DEA589846:DEA589851 DNW589846:DNW589851 DXS589846:DXS589851 EHO589846:EHO589851 ERK589846:ERK589851 FBG589846:FBG589851 FLC589846:FLC589851 FUY589846:FUY589851 GEU589846:GEU589851 GOQ589846:GOQ589851 GYM589846:GYM589851 HII589846:HII589851 HSE589846:HSE589851 ICA589846:ICA589851 ILW589846:ILW589851 IVS589846:IVS589851 JFO589846:JFO589851 JPK589846:JPK589851 JZG589846:JZG589851 KJC589846:KJC589851 KSY589846:KSY589851 LCU589846:LCU589851 LMQ589846:LMQ589851 LWM589846:LWM589851 MGI589846:MGI589851 MQE589846:MQE589851 NAA589846:NAA589851 NJW589846:NJW589851 NTS589846:NTS589851 ODO589846:ODO589851 ONK589846:ONK589851 OXG589846:OXG589851 PHC589846:PHC589851 PQY589846:PQY589851 QAU589846:QAU589851 QKQ589846:QKQ589851 QUM589846:QUM589851 REI589846:REI589851 ROE589846:ROE589851 RYA589846:RYA589851 SHW589846:SHW589851 SRS589846:SRS589851 TBO589846:TBO589851 TLK589846:TLK589851 TVG589846:TVG589851 UFC589846:UFC589851 UOY589846:UOY589851 UYU589846:UYU589851 VIQ589846:VIQ589851 VSM589846:VSM589851 WCI589846:WCI589851 WME589846:WME589851 WWA589846:WWA589851 S655382:S655387 JO655382:JO655387 TK655382:TK655387 ADG655382:ADG655387 ANC655382:ANC655387 AWY655382:AWY655387 BGU655382:BGU655387 BQQ655382:BQQ655387 CAM655382:CAM655387 CKI655382:CKI655387 CUE655382:CUE655387 DEA655382:DEA655387 DNW655382:DNW655387 DXS655382:DXS655387 EHO655382:EHO655387 ERK655382:ERK655387 FBG655382:FBG655387 FLC655382:FLC655387 FUY655382:FUY655387 GEU655382:GEU655387 GOQ655382:GOQ655387 GYM655382:GYM655387 HII655382:HII655387 HSE655382:HSE655387 ICA655382:ICA655387 ILW655382:ILW655387 IVS655382:IVS655387 JFO655382:JFO655387 JPK655382:JPK655387 JZG655382:JZG655387 KJC655382:KJC655387 KSY655382:KSY655387 LCU655382:LCU655387 LMQ655382:LMQ655387 LWM655382:LWM655387 MGI655382:MGI655387 MQE655382:MQE655387 NAA655382:NAA655387 NJW655382:NJW655387 NTS655382:NTS655387 ODO655382:ODO655387 ONK655382:ONK655387 OXG655382:OXG655387 PHC655382:PHC655387 PQY655382:PQY655387 QAU655382:QAU655387 QKQ655382:QKQ655387 QUM655382:QUM655387 REI655382:REI655387 ROE655382:ROE655387 RYA655382:RYA655387 SHW655382:SHW655387 SRS655382:SRS655387 TBO655382:TBO655387 TLK655382:TLK655387 TVG655382:TVG655387 UFC655382:UFC655387 UOY655382:UOY655387 UYU655382:UYU655387 VIQ655382:VIQ655387 VSM655382:VSM655387 WCI655382:WCI655387 WME655382:WME655387 WWA655382:WWA655387 S720918:S720923 JO720918:JO720923 TK720918:TK720923 ADG720918:ADG720923 ANC720918:ANC720923 AWY720918:AWY720923 BGU720918:BGU720923 BQQ720918:BQQ720923 CAM720918:CAM720923 CKI720918:CKI720923 CUE720918:CUE720923 DEA720918:DEA720923 DNW720918:DNW720923 DXS720918:DXS720923 EHO720918:EHO720923 ERK720918:ERK720923 FBG720918:FBG720923 FLC720918:FLC720923 FUY720918:FUY720923 GEU720918:GEU720923 GOQ720918:GOQ720923 GYM720918:GYM720923 HII720918:HII720923 HSE720918:HSE720923 ICA720918:ICA720923 ILW720918:ILW720923 IVS720918:IVS720923 JFO720918:JFO720923 JPK720918:JPK720923 JZG720918:JZG720923 KJC720918:KJC720923 KSY720918:KSY720923 LCU720918:LCU720923 LMQ720918:LMQ720923 LWM720918:LWM720923 MGI720918:MGI720923 MQE720918:MQE720923 NAA720918:NAA720923 NJW720918:NJW720923 NTS720918:NTS720923 ODO720918:ODO720923 ONK720918:ONK720923 OXG720918:OXG720923 PHC720918:PHC720923 PQY720918:PQY720923 QAU720918:QAU720923 QKQ720918:QKQ720923 QUM720918:QUM720923 REI720918:REI720923 ROE720918:ROE720923 RYA720918:RYA720923 SHW720918:SHW720923 SRS720918:SRS720923 TBO720918:TBO720923 TLK720918:TLK720923 TVG720918:TVG720923 UFC720918:UFC720923 UOY720918:UOY720923 UYU720918:UYU720923 VIQ720918:VIQ720923 VSM720918:VSM720923 WCI720918:WCI720923 WME720918:WME720923 WWA720918:WWA720923 S786454:S786459 JO786454:JO786459 TK786454:TK786459 ADG786454:ADG786459 ANC786454:ANC786459 AWY786454:AWY786459 BGU786454:BGU786459 BQQ786454:BQQ786459 CAM786454:CAM786459 CKI786454:CKI786459 CUE786454:CUE786459 DEA786454:DEA786459 DNW786454:DNW786459 DXS786454:DXS786459 EHO786454:EHO786459 ERK786454:ERK786459 FBG786454:FBG786459 FLC786454:FLC786459 FUY786454:FUY786459 GEU786454:GEU786459 GOQ786454:GOQ786459 GYM786454:GYM786459 HII786454:HII786459 HSE786454:HSE786459 ICA786454:ICA786459 ILW786454:ILW786459 IVS786454:IVS786459 JFO786454:JFO786459 JPK786454:JPK786459 JZG786454:JZG786459 KJC786454:KJC786459 KSY786454:KSY786459 LCU786454:LCU786459 LMQ786454:LMQ786459 LWM786454:LWM786459 MGI786454:MGI786459 MQE786454:MQE786459 NAA786454:NAA786459 NJW786454:NJW786459 NTS786454:NTS786459 ODO786454:ODO786459 ONK786454:ONK786459 OXG786454:OXG786459 PHC786454:PHC786459 PQY786454:PQY786459 QAU786454:QAU786459 QKQ786454:QKQ786459 QUM786454:QUM786459 REI786454:REI786459 ROE786454:ROE786459 RYA786454:RYA786459 SHW786454:SHW786459 SRS786454:SRS786459 TBO786454:TBO786459 TLK786454:TLK786459 TVG786454:TVG786459 UFC786454:UFC786459 UOY786454:UOY786459 UYU786454:UYU786459 VIQ786454:VIQ786459 VSM786454:VSM786459 WCI786454:WCI786459 WME786454:WME786459 WWA786454:WWA786459 S851990:S851995 JO851990:JO851995 TK851990:TK851995 ADG851990:ADG851995 ANC851990:ANC851995 AWY851990:AWY851995 BGU851990:BGU851995 BQQ851990:BQQ851995 CAM851990:CAM851995 CKI851990:CKI851995 CUE851990:CUE851995 DEA851990:DEA851995 DNW851990:DNW851995 DXS851990:DXS851995 EHO851990:EHO851995 ERK851990:ERK851995 FBG851990:FBG851995 FLC851990:FLC851995 FUY851990:FUY851995 GEU851990:GEU851995 GOQ851990:GOQ851995 GYM851990:GYM851995 HII851990:HII851995 HSE851990:HSE851995 ICA851990:ICA851995 ILW851990:ILW851995 IVS851990:IVS851995 JFO851990:JFO851995 JPK851990:JPK851995 JZG851990:JZG851995 KJC851990:KJC851995 KSY851990:KSY851995 LCU851990:LCU851995 LMQ851990:LMQ851995 LWM851990:LWM851995 MGI851990:MGI851995 MQE851990:MQE851995 NAA851990:NAA851995 NJW851990:NJW851995 NTS851990:NTS851995 ODO851990:ODO851995 ONK851990:ONK851995 OXG851990:OXG851995 PHC851990:PHC851995 PQY851990:PQY851995 QAU851990:QAU851995 QKQ851990:QKQ851995 QUM851990:QUM851995 REI851990:REI851995 ROE851990:ROE851995 RYA851990:RYA851995 SHW851990:SHW851995 SRS851990:SRS851995 TBO851990:TBO851995 TLK851990:TLK851995 TVG851990:TVG851995 UFC851990:UFC851995 UOY851990:UOY851995 UYU851990:UYU851995 VIQ851990:VIQ851995 VSM851990:VSM851995 WCI851990:WCI851995 WME851990:WME851995 WWA851990:WWA851995 S917526:S917531 JO917526:JO917531 TK917526:TK917531 ADG917526:ADG917531 ANC917526:ANC917531 AWY917526:AWY917531 BGU917526:BGU917531 BQQ917526:BQQ917531 CAM917526:CAM917531 CKI917526:CKI917531 CUE917526:CUE917531 DEA917526:DEA917531 DNW917526:DNW917531 DXS917526:DXS917531 EHO917526:EHO917531 ERK917526:ERK917531 FBG917526:FBG917531 FLC917526:FLC917531 FUY917526:FUY917531 GEU917526:GEU917531 GOQ917526:GOQ917531 GYM917526:GYM917531 HII917526:HII917531 HSE917526:HSE917531 ICA917526:ICA917531 ILW917526:ILW917531 IVS917526:IVS917531 JFO917526:JFO917531 JPK917526:JPK917531 JZG917526:JZG917531 KJC917526:KJC917531 KSY917526:KSY917531 LCU917526:LCU917531 LMQ917526:LMQ917531 LWM917526:LWM917531 MGI917526:MGI917531 MQE917526:MQE917531 NAA917526:NAA917531 NJW917526:NJW917531 NTS917526:NTS917531 ODO917526:ODO917531 ONK917526:ONK917531 OXG917526:OXG917531 PHC917526:PHC917531 PQY917526:PQY917531 QAU917526:QAU917531 QKQ917526:QKQ917531 QUM917526:QUM917531 REI917526:REI917531 ROE917526:ROE917531 RYA917526:RYA917531 SHW917526:SHW917531 SRS917526:SRS917531 TBO917526:TBO917531 TLK917526:TLK917531 TVG917526:TVG917531 UFC917526:UFC917531 UOY917526:UOY917531 UYU917526:UYU917531 VIQ917526:VIQ917531 VSM917526:VSM917531 WCI917526:WCI917531 WME917526:WME917531 WWA917526:WWA917531 S983062:S983067 JO983062:JO983067 TK983062:TK983067 ADG983062:ADG983067 ANC983062:ANC983067 AWY983062:AWY983067 BGU983062:BGU983067 BQQ983062:BQQ983067 CAM983062:CAM983067 CKI983062:CKI983067 CUE983062:CUE983067 DEA983062:DEA983067 DNW983062:DNW983067 DXS983062:DXS983067 EHO983062:EHO983067 ERK983062:ERK983067 FBG983062:FBG983067 FLC983062:FLC983067 FUY983062:FUY983067 GEU983062:GEU983067 GOQ983062:GOQ983067 GYM983062:GYM983067 HII983062:HII983067 HSE983062:HSE983067 ICA983062:ICA983067 ILW983062:ILW983067 IVS983062:IVS983067 JFO983062:JFO983067 JPK983062:JPK983067 JZG983062:JZG983067 KJC983062:KJC983067 KSY983062:KSY983067 LCU983062:LCU983067 LMQ983062:LMQ983067 LWM983062:LWM983067 MGI983062:MGI983067 MQE983062:MQE983067 NAA983062:NAA983067 NJW983062:NJW983067 NTS983062:NTS983067 ODO983062:ODO983067 ONK983062:ONK983067 OXG983062:OXG983067 PHC983062:PHC983067 PQY983062:PQY983067 QAU983062:QAU983067 QKQ983062:QKQ983067 QUM983062:QUM983067 REI983062:REI983067 ROE983062:ROE983067 RYA983062:RYA983067 SHW983062:SHW983067 SRS983062:SRS983067 TBO983062:TBO983067 TLK983062:TLK983067 TVG983062:TVG983067 UFC983062:UFC983067 UOY983062:UOY983067 UYU983062:UYU983067 VIQ983062:VIQ983067 VSM983062:VSM983067 WCI983062:WCI983067 WME983062:WME983067 WWA983062:WWA983067 S169:S174 S209:S214 S249:S254" xr:uid="{E6F9B647-0372-4B6C-AD75-41F76C1D0ACA}">
      <formula1>0</formula1>
      <formula2>1</formula2>
    </dataValidation>
    <dataValidation type="decimal" allowBlank="1" showErrorMessage="1" errorTitle="Erro de valores" error="Digite um valor maior do que 0." sqref="S33 JO33 TK33 ADG33 ANC33 AWY33 BGU33 BQQ33 CAM33 CKI33 CUE33 DEA33 DNW33 DXS33 EHO33 ERK33 FBG33 FLC33 FUY33 GEU33 GOQ33 GYM33 HII33 HSE33 ICA33 ILW33 IVS33 JFO33 JPK33 JZG33 KJC33 KSY33 LCU33 LMQ33 LWM33 MGI33 MQE33 NAA33 NJW33 NTS33 ODO33 ONK33 OXG33 PHC33 PQY33 QAU33 QKQ33 QUM33 REI33 ROE33 RYA33 SHW33 SRS33 TBO33 TLK33 TVG33 UFC33 UOY33 UYU33 VIQ33 VSM33 WCI33 WME33 WWA33 S65484 JO65484 TK65484 ADG65484 ANC65484 AWY65484 BGU65484 BQQ65484 CAM65484 CKI65484 CUE65484 DEA65484 DNW65484 DXS65484 EHO65484 ERK65484 FBG65484 FLC65484 FUY65484 GEU65484 GOQ65484 GYM65484 HII65484 HSE65484 ICA65484 ILW65484 IVS65484 JFO65484 JPK65484 JZG65484 KJC65484 KSY65484 LCU65484 LMQ65484 LWM65484 MGI65484 MQE65484 NAA65484 NJW65484 NTS65484 ODO65484 ONK65484 OXG65484 PHC65484 PQY65484 QAU65484 QKQ65484 QUM65484 REI65484 ROE65484 RYA65484 SHW65484 SRS65484 TBO65484 TLK65484 TVG65484 UFC65484 UOY65484 UYU65484 VIQ65484 VSM65484 WCI65484 WME65484 WWA65484 S131020 JO131020 TK131020 ADG131020 ANC131020 AWY131020 BGU131020 BQQ131020 CAM131020 CKI131020 CUE131020 DEA131020 DNW131020 DXS131020 EHO131020 ERK131020 FBG131020 FLC131020 FUY131020 GEU131020 GOQ131020 GYM131020 HII131020 HSE131020 ICA131020 ILW131020 IVS131020 JFO131020 JPK131020 JZG131020 KJC131020 KSY131020 LCU131020 LMQ131020 LWM131020 MGI131020 MQE131020 NAA131020 NJW131020 NTS131020 ODO131020 ONK131020 OXG131020 PHC131020 PQY131020 QAU131020 QKQ131020 QUM131020 REI131020 ROE131020 RYA131020 SHW131020 SRS131020 TBO131020 TLK131020 TVG131020 UFC131020 UOY131020 UYU131020 VIQ131020 VSM131020 WCI131020 WME131020 WWA131020 S196556 JO196556 TK196556 ADG196556 ANC196556 AWY196556 BGU196556 BQQ196556 CAM196556 CKI196556 CUE196556 DEA196556 DNW196556 DXS196556 EHO196556 ERK196556 FBG196556 FLC196556 FUY196556 GEU196556 GOQ196556 GYM196556 HII196556 HSE196556 ICA196556 ILW196556 IVS196556 JFO196556 JPK196556 JZG196556 KJC196556 KSY196556 LCU196556 LMQ196556 LWM196556 MGI196556 MQE196556 NAA196556 NJW196556 NTS196556 ODO196556 ONK196556 OXG196556 PHC196556 PQY196556 QAU196556 QKQ196556 QUM196556 REI196556 ROE196556 RYA196556 SHW196556 SRS196556 TBO196556 TLK196556 TVG196556 UFC196556 UOY196556 UYU196556 VIQ196556 VSM196556 WCI196556 WME196556 WWA196556 S262092 JO262092 TK262092 ADG262092 ANC262092 AWY262092 BGU262092 BQQ262092 CAM262092 CKI262092 CUE262092 DEA262092 DNW262092 DXS262092 EHO262092 ERK262092 FBG262092 FLC262092 FUY262092 GEU262092 GOQ262092 GYM262092 HII262092 HSE262092 ICA262092 ILW262092 IVS262092 JFO262092 JPK262092 JZG262092 KJC262092 KSY262092 LCU262092 LMQ262092 LWM262092 MGI262092 MQE262092 NAA262092 NJW262092 NTS262092 ODO262092 ONK262092 OXG262092 PHC262092 PQY262092 QAU262092 QKQ262092 QUM262092 REI262092 ROE262092 RYA262092 SHW262092 SRS262092 TBO262092 TLK262092 TVG262092 UFC262092 UOY262092 UYU262092 VIQ262092 VSM262092 WCI262092 WME262092 WWA262092 S327628 JO327628 TK327628 ADG327628 ANC327628 AWY327628 BGU327628 BQQ327628 CAM327628 CKI327628 CUE327628 DEA327628 DNW327628 DXS327628 EHO327628 ERK327628 FBG327628 FLC327628 FUY327628 GEU327628 GOQ327628 GYM327628 HII327628 HSE327628 ICA327628 ILW327628 IVS327628 JFO327628 JPK327628 JZG327628 KJC327628 KSY327628 LCU327628 LMQ327628 LWM327628 MGI327628 MQE327628 NAA327628 NJW327628 NTS327628 ODO327628 ONK327628 OXG327628 PHC327628 PQY327628 QAU327628 QKQ327628 QUM327628 REI327628 ROE327628 RYA327628 SHW327628 SRS327628 TBO327628 TLK327628 TVG327628 UFC327628 UOY327628 UYU327628 VIQ327628 VSM327628 WCI327628 WME327628 WWA327628 S393164 JO393164 TK393164 ADG393164 ANC393164 AWY393164 BGU393164 BQQ393164 CAM393164 CKI393164 CUE393164 DEA393164 DNW393164 DXS393164 EHO393164 ERK393164 FBG393164 FLC393164 FUY393164 GEU393164 GOQ393164 GYM393164 HII393164 HSE393164 ICA393164 ILW393164 IVS393164 JFO393164 JPK393164 JZG393164 KJC393164 KSY393164 LCU393164 LMQ393164 LWM393164 MGI393164 MQE393164 NAA393164 NJW393164 NTS393164 ODO393164 ONK393164 OXG393164 PHC393164 PQY393164 QAU393164 QKQ393164 QUM393164 REI393164 ROE393164 RYA393164 SHW393164 SRS393164 TBO393164 TLK393164 TVG393164 UFC393164 UOY393164 UYU393164 VIQ393164 VSM393164 WCI393164 WME393164 WWA393164 S458700 JO458700 TK458700 ADG458700 ANC458700 AWY458700 BGU458700 BQQ458700 CAM458700 CKI458700 CUE458700 DEA458700 DNW458700 DXS458700 EHO458700 ERK458700 FBG458700 FLC458700 FUY458700 GEU458700 GOQ458700 GYM458700 HII458700 HSE458700 ICA458700 ILW458700 IVS458700 JFO458700 JPK458700 JZG458700 KJC458700 KSY458700 LCU458700 LMQ458700 LWM458700 MGI458700 MQE458700 NAA458700 NJW458700 NTS458700 ODO458700 ONK458700 OXG458700 PHC458700 PQY458700 QAU458700 QKQ458700 QUM458700 REI458700 ROE458700 RYA458700 SHW458700 SRS458700 TBO458700 TLK458700 TVG458700 UFC458700 UOY458700 UYU458700 VIQ458700 VSM458700 WCI458700 WME458700 WWA458700 S524236 JO524236 TK524236 ADG524236 ANC524236 AWY524236 BGU524236 BQQ524236 CAM524236 CKI524236 CUE524236 DEA524236 DNW524236 DXS524236 EHO524236 ERK524236 FBG524236 FLC524236 FUY524236 GEU524236 GOQ524236 GYM524236 HII524236 HSE524236 ICA524236 ILW524236 IVS524236 JFO524236 JPK524236 JZG524236 KJC524236 KSY524236 LCU524236 LMQ524236 LWM524236 MGI524236 MQE524236 NAA524236 NJW524236 NTS524236 ODO524236 ONK524236 OXG524236 PHC524236 PQY524236 QAU524236 QKQ524236 QUM524236 REI524236 ROE524236 RYA524236 SHW524236 SRS524236 TBO524236 TLK524236 TVG524236 UFC524236 UOY524236 UYU524236 VIQ524236 VSM524236 WCI524236 WME524236 WWA524236 S589772 JO589772 TK589772 ADG589772 ANC589772 AWY589772 BGU589772 BQQ589772 CAM589772 CKI589772 CUE589772 DEA589772 DNW589772 DXS589772 EHO589772 ERK589772 FBG589772 FLC589772 FUY589772 GEU589772 GOQ589772 GYM589772 HII589772 HSE589772 ICA589772 ILW589772 IVS589772 JFO589772 JPK589772 JZG589772 KJC589772 KSY589772 LCU589772 LMQ589772 LWM589772 MGI589772 MQE589772 NAA589772 NJW589772 NTS589772 ODO589772 ONK589772 OXG589772 PHC589772 PQY589772 QAU589772 QKQ589772 QUM589772 REI589772 ROE589772 RYA589772 SHW589772 SRS589772 TBO589772 TLK589772 TVG589772 UFC589772 UOY589772 UYU589772 VIQ589772 VSM589772 WCI589772 WME589772 WWA589772 S655308 JO655308 TK655308 ADG655308 ANC655308 AWY655308 BGU655308 BQQ655308 CAM655308 CKI655308 CUE655308 DEA655308 DNW655308 DXS655308 EHO655308 ERK655308 FBG655308 FLC655308 FUY655308 GEU655308 GOQ655308 GYM655308 HII655308 HSE655308 ICA655308 ILW655308 IVS655308 JFO655308 JPK655308 JZG655308 KJC655308 KSY655308 LCU655308 LMQ655308 LWM655308 MGI655308 MQE655308 NAA655308 NJW655308 NTS655308 ODO655308 ONK655308 OXG655308 PHC655308 PQY655308 QAU655308 QKQ655308 QUM655308 REI655308 ROE655308 RYA655308 SHW655308 SRS655308 TBO655308 TLK655308 TVG655308 UFC655308 UOY655308 UYU655308 VIQ655308 VSM655308 WCI655308 WME655308 WWA655308 S720844 JO720844 TK720844 ADG720844 ANC720844 AWY720844 BGU720844 BQQ720844 CAM720844 CKI720844 CUE720844 DEA720844 DNW720844 DXS720844 EHO720844 ERK720844 FBG720844 FLC720844 FUY720844 GEU720844 GOQ720844 GYM720844 HII720844 HSE720844 ICA720844 ILW720844 IVS720844 JFO720844 JPK720844 JZG720844 KJC720844 KSY720844 LCU720844 LMQ720844 LWM720844 MGI720844 MQE720844 NAA720844 NJW720844 NTS720844 ODO720844 ONK720844 OXG720844 PHC720844 PQY720844 QAU720844 QKQ720844 QUM720844 REI720844 ROE720844 RYA720844 SHW720844 SRS720844 TBO720844 TLK720844 TVG720844 UFC720844 UOY720844 UYU720844 VIQ720844 VSM720844 WCI720844 WME720844 WWA720844 S786380 JO786380 TK786380 ADG786380 ANC786380 AWY786380 BGU786380 BQQ786380 CAM786380 CKI786380 CUE786380 DEA786380 DNW786380 DXS786380 EHO786380 ERK786380 FBG786380 FLC786380 FUY786380 GEU786380 GOQ786380 GYM786380 HII786380 HSE786380 ICA786380 ILW786380 IVS786380 JFO786380 JPK786380 JZG786380 KJC786380 KSY786380 LCU786380 LMQ786380 LWM786380 MGI786380 MQE786380 NAA786380 NJW786380 NTS786380 ODO786380 ONK786380 OXG786380 PHC786380 PQY786380 QAU786380 QKQ786380 QUM786380 REI786380 ROE786380 RYA786380 SHW786380 SRS786380 TBO786380 TLK786380 TVG786380 UFC786380 UOY786380 UYU786380 VIQ786380 VSM786380 WCI786380 WME786380 WWA786380 S851916 JO851916 TK851916 ADG851916 ANC851916 AWY851916 BGU851916 BQQ851916 CAM851916 CKI851916 CUE851916 DEA851916 DNW851916 DXS851916 EHO851916 ERK851916 FBG851916 FLC851916 FUY851916 GEU851916 GOQ851916 GYM851916 HII851916 HSE851916 ICA851916 ILW851916 IVS851916 JFO851916 JPK851916 JZG851916 KJC851916 KSY851916 LCU851916 LMQ851916 LWM851916 MGI851916 MQE851916 NAA851916 NJW851916 NTS851916 ODO851916 ONK851916 OXG851916 PHC851916 PQY851916 QAU851916 QKQ851916 QUM851916 REI851916 ROE851916 RYA851916 SHW851916 SRS851916 TBO851916 TLK851916 TVG851916 UFC851916 UOY851916 UYU851916 VIQ851916 VSM851916 WCI851916 WME851916 WWA851916 S917452 JO917452 TK917452 ADG917452 ANC917452 AWY917452 BGU917452 BQQ917452 CAM917452 CKI917452 CUE917452 DEA917452 DNW917452 DXS917452 EHO917452 ERK917452 FBG917452 FLC917452 FUY917452 GEU917452 GOQ917452 GYM917452 HII917452 HSE917452 ICA917452 ILW917452 IVS917452 JFO917452 JPK917452 JZG917452 KJC917452 KSY917452 LCU917452 LMQ917452 LWM917452 MGI917452 MQE917452 NAA917452 NJW917452 NTS917452 ODO917452 ONK917452 OXG917452 PHC917452 PQY917452 QAU917452 QKQ917452 QUM917452 REI917452 ROE917452 RYA917452 SHW917452 SRS917452 TBO917452 TLK917452 TVG917452 UFC917452 UOY917452 UYU917452 VIQ917452 VSM917452 WCI917452 WME917452 WWA917452 S982988 JO982988 TK982988 ADG982988 ANC982988 AWY982988 BGU982988 BQQ982988 CAM982988 CKI982988 CUE982988 DEA982988 DNW982988 DXS982988 EHO982988 ERK982988 FBG982988 FLC982988 FUY982988 GEU982988 GOQ982988 GYM982988 HII982988 HSE982988 ICA982988 ILW982988 IVS982988 JFO982988 JPK982988 JZG982988 KJC982988 KSY982988 LCU982988 LMQ982988 LWM982988 MGI982988 MQE982988 NAA982988 NJW982988 NTS982988 ODO982988 ONK982988 OXG982988 PHC982988 PQY982988 QAU982988 QKQ982988 QUM982988 REI982988 ROE982988 RYA982988 SHW982988 SRS982988 TBO982988 TLK982988 TVG982988 UFC982988 UOY982988 UYU982988 VIQ982988 VSM982988 WCI982988 WME982988 WWA982988 S7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S65524 JO65524 TK65524 ADG65524 ANC65524 AWY65524 BGU65524 BQQ65524 CAM65524 CKI65524 CUE65524 DEA65524 DNW65524 DXS65524 EHO65524 ERK65524 FBG65524 FLC65524 FUY65524 GEU65524 GOQ65524 GYM65524 HII65524 HSE65524 ICA65524 ILW65524 IVS65524 JFO65524 JPK65524 JZG65524 KJC65524 KSY65524 LCU65524 LMQ65524 LWM65524 MGI65524 MQE65524 NAA65524 NJW65524 NTS65524 ODO65524 ONK65524 OXG65524 PHC65524 PQY65524 QAU65524 QKQ65524 QUM65524 REI65524 ROE65524 RYA65524 SHW65524 SRS65524 TBO65524 TLK65524 TVG65524 UFC65524 UOY65524 UYU65524 VIQ65524 VSM65524 WCI65524 WME65524 WWA65524 S131060 JO131060 TK131060 ADG131060 ANC131060 AWY131060 BGU131060 BQQ131060 CAM131060 CKI131060 CUE131060 DEA131060 DNW131060 DXS131060 EHO131060 ERK131060 FBG131060 FLC131060 FUY131060 GEU131060 GOQ131060 GYM131060 HII131060 HSE131060 ICA131060 ILW131060 IVS131060 JFO131060 JPK131060 JZG131060 KJC131060 KSY131060 LCU131060 LMQ131060 LWM131060 MGI131060 MQE131060 NAA131060 NJW131060 NTS131060 ODO131060 ONK131060 OXG131060 PHC131060 PQY131060 QAU131060 QKQ131060 QUM131060 REI131060 ROE131060 RYA131060 SHW131060 SRS131060 TBO131060 TLK131060 TVG131060 UFC131060 UOY131060 UYU131060 VIQ131060 VSM131060 WCI131060 WME131060 WWA131060 S196596 JO196596 TK196596 ADG196596 ANC196596 AWY196596 BGU196596 BQQ196596 CAM196596 CKI196596 CUE196596 DEA196596 DNW196596 DXS196596 EHO196596 ERK196596 FBG196596 FLC196596 FUY196596 GEU196596 GOQ196596 GYM196596 HII196596 HSE196596 ICA196596 ILW196596 IVS196596 JFO196596 JPK196596 JZG196596 KJC196596 KSY196596 LCU196596 LMQ196596 LWM196596 MGI196596 MQE196596 NAA196596 NJW196596 NTS196596 ODO196596 ONK196596 OXG196596 PHC196596 PQY196596 QAU196596 QKQ196596 QUM196596 REI196596 ROE196596 RYA196596 SHW196596 SRS196596 TBO196596 TLK196596 TVG196596 UFC196596 UOY196596 UYU196596 VIQ196596 VSM196596 WCI196596 WME196596 WWA196596 S262132 JO262132 TK262132 ADG262132 ANC262132 AWY262132 BGU262132 BQQ262132 CAM262132 CKI262132 CUE262132 DEA262132 DNW262132 DXS262132 EHO262132 ERK262132 FBG262132 FLC262132 FUY262132 GEU262132 GOQ262132 GYM262132 HII262132 HSE262132 ICA262132 ILW262132 IVS262132 JFO262132 JPK262132 JZG262132 KJC262132 KSY262132 LCU262132 LMQ262132 LWM262132 MGI262132 MQE262132 NAA262132 NJW262132 NTS262132 ODO262132 ONK262132 OXG262132 PHC262132 PQY262132 QAU262132 QKQ262132 QUM262132 REI262132 ROE262132 RYA262132 SHW262132 SRS262132 TBO262132 TLK262132 TVG262132 UFC262132 UOY262132 UYU262132 VIQ262132 VSM262132 WCI262132 WME262132 WWA262132 S327668 JO327668 TK327668 ADG327668 ANC327668 AWY327668 BGU327668 BQQ327668 CAM327668 CKI327668 CUE327668 DEA327668 DNW327668 DXS327668 EHO327668 ERK327668 FBG327668 FLC327668 FUY327668 GEU327668 GOQ327668 GYM327668 HII327668 HSE327668 ICA327668 ILW327668 IVS327668 JFO327668 JPK327668 JZG327668 KJC327668 KSY327668 LCU327668 LMQ327668 LWM327668 MGI327668 MQE327668 NAA327668 NJW327668 NTS327668 ODO327668 ONK327668 OXG327668 PHC327668 PQY327668 QAU327668 QKQ327668 QUM327668 REI327668 ROE327668 RYA327668 SHW327668 SRS327668 TBO327668 TLK327668 TVG327668 UFC327668 UOY327668 UYU327668 VIQ327668 VSM327668 WCI327668 WME327668 WWA327668 S393204 JO393204 TK393204 ADG393204 ANC393204 AWY393204 BGU393204 BQQ393204 CAM393204 CKI393204 CUE393204 DEA393204 DNW393204 DXS393204 EHO393204 ERK393204 FBG393204 FLC393204 FUY393204 GEU393204 GOQ393204 GYM393204 HII393204 HSE393204 ICA393204 ILW393204 IVS393204 JFO393204 JPK393204 JZG393204 KJC393204 KSY393204 LCU393204 LMQ393204 LWM393204 MGI393204 MQE393204 NAA393204 NJW393204 NTS393204 ODO393204 ONK393204 OXG393204 PHC393204 PQY393204 QAU393204 QKQ393204 QUM393204 REI393204 ROE393204 RYA393204 SHW393204 SRS393204 TBO393204 TLK393204 TVG393204 UFC393204 UOY393204 UYU393204 VIQ393204 VSM393204 WCI393204 WME393204 WWA393204 S458740 JO458740 TK458740 ADG458740 ANC458740 AWY458740 BGU458740 BQQ458740 CAM458740 CKI458740 CUE458740 DEA458740 DNW458740 DXS458740 EHO458740 ERK458740 FBG458740 FLC458740 FUY458740 GEU458740 GOQ458740 GYM458740 HII458740 HSE458740 ICA458740 ILW458740 IVS458740 JFO458740 JPK458740 JZG458740 KJC458740 KSY458740 LCU458740 LMQ458740 LWM458740 MGI458740 MQE458740 NAA458740 NJW458740 NTS458740 ODO458740 ONK458740 OXG458740 PHC458740 PQY458740 QAU458740 QKQ458740 QUM458740 REI458740 ROE458740 RYA458740 SHW458740 SRS458740 TBO458740 TLK458740 TVG458740 UFC458740 UOY458740 UYU458740 VIQ458740 VSM458740 WCI458740 WME458740 WWA458740 S524276 JO524276 TK524276 ADG524276 ANC524276 AWY524276 BGU524276 BQQ524276 CAM524276 CKI524276 CUE524276 DEA524276 DNW524276 DXS524276 EHO524276 ERK524276 FBG524276 FLC524276 FUY524276 GEU524276 GOQ524276 GYM524276 HII524276 HSE524276 ICA524276 ILW524276 IVS524276 JFO524276 JPK524276 JZG524276 KJC524276 KSY524276 LCU524276 LMQ524276 LWM524276 MGI524276 MQE524276 NAA524276 NJW524276 NTS524276 ODO524276 ONK524276 OXG524276 PHC524276 PQY524276 QAU524276 QKQ524276 QUM524276 REI524276 ROE524276 RYA524276 SHW524276 SRS524276 TBO524276 TLK524276 TVG524276 UFC524276 UOY524276 UYU524276 VIQ524276 VSM524276 WCI524276 WME524276 WWA524276 S589812 JO589812 TK589812 ADG589812 ANC589812 AWY589812 BGU589812 BQQ589812 CAM589812 CKI589812 CUE589812 DEA589812 DNW589812 DXS589812 EHO589812 ERK589812 FBG589812 FLC589812 FUY589812 GEU589812 GOQ589812 GYM589812 HII589812 HSE589812 ICA589812 ILW589812 IVS589812 JFO589812 JPK589812 JZG589812 KJC589812 KSY589812 LCU589812 LMQ589812 LWM589812 MGI589812 MQE589812 NAA589812 NJW589812 NTS589812 ODO589812 ONK589812 OXG589812 PHC589812 PQY589812 QAU589812 QKQ589812 QUM589812 REI589812 ROE589812 RYA589812 SHW589812 SRS589812 TBO589812 TLK589812 TVG589812 UFC589812 UOY589812 UYU589812 VIQ589812 VSM589812 WCI589812 WME589812 WWA589812 S655348 JO655348 TK655348 ADG655348 ANC655348 AWY655348 BGU655348 BQQ655348 CAM655348 CKI655348 CUE655348 DEA655348 DNW655348 DXS655348 EHO655348 ERK655348 FBG655348 FLC655348 FUY655348 GEU655348 GOQ655348 GYM655348 HII655348 HSE655348 ICA655348 ILW655348 IVS655348 JFO655348 JPK655348 JZG655348 KJC655348 KSY655348 LCU655348 LMQ655348 LWM655348 MGI655348 MQE655348 NAA655348 NJW655348 NTS655348 ODO655348 ONK655348 OXG655348 PHC655348 PQY655348 QAU655348 QKQ655348 QUM655348 REI655348 ROE655348 RYA655348 SHW655348 SRS655348 TBO655348 TLK655348 TVG655348 UFC655348 UOY655348 UYU655348 VIQ655348 VSM655348 WCI655348 WME655348 WWA655348 S720884 JO720884 TK720884 ADG720884 ANC720884 AWY720884 BGU720884 BQQ720884 CAM720884 CKI720884 CUE720884 DEA720884 DNW720884 DXS720884 EHO720884 ERK720884 FBG720884 FLC720884 FUY720884 GEU720884 GOQ720884 GYM720884 HII720884 HSE720884 ICA720884 ILW720884 IVS720884 JFO720884 JPK720884 JZG720884 KJC720884 KSY720884 LCU720884 LMQ720884 LWM720884 MGI720884 MQE720884 NAA720884 NJW720884 NTS720884 ODO720884 ONK720884 OXG720884 PHC720884 PQY720884 QAU720884 QKQ720884 QUM720884 REI720884 ROE720884 RYA720884 SHW720884 SRS720884 TBO720884 TLK720884 TVG720884 UFC720884 UOY720884 UYU720884 VIQ720884 VSM720884 WCI720884 WME720884 WWA720884 S786420 JO786420 TK786420 ADG786420 ANC786420 AWY786420 BGU786420 BQQ786420 CAM786420 CKI786420 CUE786420 DEA786420 DNW786420 DXS786420 EHO786420 ERK786420 FBG786420 FLC786420 FUY786420 GEU786420 GOQ786420 GYM786420 HII786420 HSE786420 ICA786420 ILW786420 IVS786420 JFO786420 JPK786420 JZG786420 KJC786420 KSY786420 LCU786420 LMQ786420 LWM786420 MGI786420 MQE786420 NAA786420 NJW786420 NTS786420 ODO786420 ONK786420 OXG786420 PHC786420 PQY786420 QAU786420 QKQ786420 QUM786420 REI786420 ROE786420 RYA786420 SHW786420 SRS786420 TBO786420 TLK786420 TVG786420 UFC786420 UOY786420 UYU786420 VIQ786420 VSM786420 WCI786420 WME786420 WWA786420 S851956 JO851956 TK851956 ADG851956 ANC851956 AWY851956 BGU851956 BQQ851956 CAM851956 CKI851956 CUE851956 DEA851956 DNW851956 DXS851956 EHO851956 ERK851956 FBG851956 FLC851956 FUY851956 GEU851956 GOQ851956 GYM851956 HII851956 HSE851956 ICA851956 ILW851956 IVS851956 JFO851956 JPK851956 JZG851956 KJC851956 KSY851956 LCU851956 LMQ851956 LWM851956 MGI851956 MQE851956 NAA851956 NJW851956 NTS851956 ODO851956 ONK851956 OXG851956 PHC851956 PQY851956 QAU851956 QKQ851956 QUM851956 REI851956 ROE851956 RYA851956 SHW851956 SRS851956 TBO851956 TLK851956 TVG851956 UFC851956 UOY851956 UYU851956 VIQ851956 VSM851956 WCI851956 WME851956 WWA851956 S917492 JO917492 TK917492 ADG917492 ANC917492 AWY917492 BGU917492 BQQ917492 CAM917492 CKI917492 CUE917492 DEA917492 DNW917492 DXS917492 EHO917492 ERK917492 FBG917492 FLC917492 FUY917492 GEU917492 GOQ917492 GYM917492 HII917492 HSE917492 ICA917492 ILW917492 IVS917492 JFO917492 JPK917492 JZG917492 KJC917492 KSY917492 LCU917492 LMQ917492 LWM917492 MGI917492 MQE917492 NAA917492 NJW917492 NTS917492 ODO917492 ONK917492 OXG917492 PHC917492 PQY917492 QAU917492 QKQ917492 QUM917492 REI917492 ROE917492 RYA917492 SHW917492 SRS917492 TBO917492 TLK917492 TVG917492 UFC917492 UOY917492 UYU917492 VIQ917492 VSM917492 WCI917492 WME917492 WWA917492 S983028 JO983028 TK983028 ADG983028 ANC983028 AWY983028 BGU983028 BQQ983028 CAM983028 CKI983028 CUE983028 DEA983028 DNW983028 DXS983028 EHO983028 ERK983028 FBG983028 FLC983028 FUY983028 GEU983028 GOQ983028 GYM983028 HII983028 HSE983028 ICA983028 ILW983028 IVS983028 JFO983028 JPK983028 JZG983028 KJC983028 KSY983028 LCU983028 LMQ983028 LWM983028 MGI983028 MQE983028 NAA983028 NJW983028 NTS983028 ODO983028 ONK983028 OXG983028 PHC983028 PQY983028 QAU983028 QKQ983028 QUM983028 REI983028 ROE983028 RYA983028 SHW983028 SRS983028 TBO983028 TLK983028 TVG983028 UFC983028 UOY983028 UYU983028 VIQ983028 VSM983028 WCI983028 WME983028 WWA983028 S113 JO113 TK113 ADG113 ANC113 AWY113 BGU113 BQQ113 CAM113 CKI113 CUE113 DEA113 DNW113 DXS113 EHO113 ERK113 FBG113 FLC113 FUY113 GEU113 GOQ113 GYM113 HII113 HSE113 ICA113 ILW113 IVS113 JFO113 JPK113 JZG113 KJC113 KSY113 LCU113 LMQ113 LWM113 MGI113 MQE113 NAA113 NJW113 NTS113 ODO113 ONK113 OXG113 PHC113 PQY113 QAU113 QKQ113 QUM113 REI113 ROE113 RYA113 SHW113 SRS113 TBO113 TLK113 TVG113 UFC113 UOY113 UYU113 VIQ113 VSM113 WCI113 WME113 WWA113 S65564 JO65564 TK65564 ADG65564 ANC65564 AWY65564 BGU65564 BQQ65564 CAM65564 CKI65564 CUE65564 DEA65564 DNW65564 DXS65564 EHO65564 ERK65564 FBG65564 FLC65564 FUY65564 GEU65564 GOQ65564 GYM65564 HII65564 HSE65564 ICA65564 ILW65564 IVS65564 JFO65564 JPK65564 JZG65564 KJC65564 KSY65564 LCU65564 LMQ65564 LWM65564 MGI65564 MQE65564 NAA65564 NJW65564 NTS65564 ODO65564 ONK65564 OXG65564 PHC65564 PQY65564 QAU65564 QKQ65564 QUM65564 REI65564 ROE65564 RYA65564 SHW65564 SRS65564 TBO65564 TLK65564 TVG65564 UFC65564 UOY65564 UYU65564 VIQ65564 VSM65564 WCI65564 WME65564 WWA65564 S131100 JO131100 TK131100 ADG131100 ANC131100 AWY131100 BGU131100 BQQ131100 CAM131100 CKI131100 CUE131100 DEA131100 DNW131100 DXS131100 EHO131100 ERK131100 FBG131100 FLC131100 FUY131100 GEU131100 GOQ131100 GYM131100 HII131100 HSE131100 ICA131100 ILW131100 IVS131100 JFO131100 JPK131100 JZG131100 KJC131100 KSY131100 LCU131100 LMQ131100 LWM131100 MGI131100 MQE131100 NAA131100 NJW131100 NTS131100 ODO131100 ONK131100 OXG131100 PHC131100 PQY131100 QAU131100 QKQ131100 QUM131100 REI131100 ROE131100 RYA131100 SHW131100 SRS131100 TBO131100 TLK131100 TVG131100 UFC131100 UOY131100 UYU131100 VIQ131100 VSM131100 WCI131100 WME131100 WWA131100 S196636 JO196636 TK196636 ADG196636 ANC196636 AWY196636 BGU196636 BQQ196636 CAM196636 CKI196636 CUE196636 DEA196636 DNW196636 DXS196636 EHO196636 ERK196636 FBG196636 FLC196636 FUY196636 GEU196636 GOQ196636 GYM196636 HII196636 HSE196636 ICA196636 ILW196636 IVS196636 JFO196636 JPK196636 JZG196636 KJC196636 KSY196636 LCU196636 LMQ196636 LWM196636 MGI196636 MQE196636 NAA196636 NJW196636 NTS196636 ODO196636 ONK196636 OXG196636 PHC196636 PQY196636 QAU196636 QKQ196636 QUM196636 REI196636 ROE196636 RYA196636 SHW196636 SRS196636 TBO196636 TLK196636 TVG196636 UFC196636 UOY196636 UYU196636 VIQ196636 VSM196636 WCI196636 WME196636 WWA196636 S262172 JO262172 TK262172 ADG262172 ANC262172 AWY262172 BGU262172 BQQ262172 CAM262172 CKI262172 CUE262172 DEA262172 DNW262172 DXS262172 EHO262172 ERK262172 FBG262172 FLC262172 FUY262172 GEU262172 GOQ262172 GYM262172 HII262172 HSE262172 ICA262172 ILW262172 IVS262172 JFO262172 JPK262172 JZG262172 KJC262172 KSY262172 LCU262172 LMQ262172 LWM262172 MGI262172 MQE262172 NAA262172 NJW262172 NTS262172 ODO262172 ONK262172 OXG262172 PHC262172 PQY262172 QAU262172 QKQ262172 QUM262172 REI262172 ROE262172 RYA262172 SHW262172 SRS262172 TBO262172 TLK262172 TVG262172 UFC262172 UOY262172 UYU262172 VIQ262172 VSM262172 WCI262172 WME262172 WWA262172 S327708 JO327708 TK327708 ADG327708 ANC327708 AWY327708 BGU327708 BQQ327708 CAM327708 CKI327708 CUE327708 DEA327708 DNW327708 DXS327708 EHO327708 ERK327708 FBG327708 FLC327708 FUY327708 GEU327708 GOQ327708 GYM327708 HII327708 HSE327708 ICA327708 ILW327708 IVS327708 JFO327708 JPK327708 JZG327708 KJC327708 KSY327708 LCU327708 LMQ327708 LWM327708 MGI327708 MQE327708 NAA327708 NJW327708 NTS327708 ODO327708 ONK327708 OXG327708 PHC327708 PQY327708 QAU327708 QKQ327708 QUM327708 REI327708 ROE327708 RYA327708 SHW327708 SRS327708 TBO327708 TLK327708 TVG327708 UFC327708 UOY327708 UYU327708 VIQ327708 VSM327708 WCI327708 WME327708 WWA327708 S393244 JO393244 TK393244 ADG393244 ANC393244 AWY393244 BGU393244 BQQ393244 CAM393244 CKI393244 CUE393244 DEA393244 DNW393244 DXS393244 EHO393244 ERK393244 FBG393244 FLC393244 FUY393244 GEU393244 GOQ393244 GYM393244 HII393244 HSE393244 ICA393244 ILW393244 IVS393244 JFO393244 JPK393244 JZG393244 KJC393244 KSY393244 LCU393244 LMQ393244 LWM393244 MGI393244 MQE393244 NAA393244 NJW393244 NTS393244 ODO393244 ONK393244 OXG393244 PHC393244 PQY393244 QAU393244 QKQ393244 QUM393244 REI393244 ROE393244 RYA393244 SHW393244 SRS393244 TBO393244 TLK393244 TVG393244 UFC393244 UOY393244 UYU393244 VIQ393244 VSM393244 WCI393244 WME393244 WWA393244 S458780 JO458780 TK458780 ADG458780 ANC458780 AWY458780 BGU458780 BQQ458780 CAM458780 CKI458780 CUE458780 DEA458780 DNW458780 DXS458780 EHO458780 ERK458780 FBG458780 FLC458780 FUY458780 GEU458780 GOQ458780 GYM458780 HII458780 HSE458780 ICA458780 ILW458780 IVS458780 JFO458780 JPK458780 JZG458780 KJC458780 KSY458780 LCU458780 LMQ458780 LWM458780 MGI458780 MQE458780 NAA458780 NJW458780 NTS458780 ODO458780 ONK458780 OXG458780 PHC458780 PQY458780 QAU458780 QKQ458780 QUM458780 REI458780 ROE458780 RYA458780 SHW458780 SRS458780 TBO458780 TLK458780 TVG458780 UFC458780 UOY458780 UYU458780 VIQ458780 VSM458780 WCI458780 WME458780 WWA458780 S524316 JO524316 TK524316 ADG524316 ANC524316 AWY524316 BGU524316 BQQ524316 CAM524316 CKI524316 CUE524316 DEA524316 DNW524316 DXS524316 EHO524316 ERK524316 FBG524316 FLC524316 FUY524316 GEU524316 GOQ524316 GYM524316 HII524316 HSE524316 ICA524316 ILW524316 IVS524316 JFO524316 JPK524316 JZG524316 KJC524316 KSY524316 LCU524316 LMQ524316 LWM524316 MGI524316 MQE524316 NAA524316 NJW524316 NTS524316 ODO524316 ONK524316 OXG524316 PHC524316 PQY524316 QAU524316 QKQ524316 QUM524316 REI524316 ROE524316 RYA524316 SHW524316 SRS524316 TBO524316 TLK524316 TVG524316 UFC524316 UOY524316 UYU524316 VIQ524316 VSM524316 WCI524316 WME524316 WWA524316 S589852 JO589852 TK589852 ADG589852 ANC589852 AWY589852 BGU589852 BQQ589852 CAM589852 CKI589852 CUE589852 DEA589852 DNW589852 DXS589852 EHO589852 ERK589852 FBG589852 FLC589852 FUY589852 GEU589852 GOQ589852 GYM589852 HII589852 HSE589852 ICA589852 ILW589852 IVS589852 JFO589852 JPK589852 JZG589852 KJC589852 KSY589852 LCU589852 LMQ589852 LWM589852 MGI589852 MQE589852 NAA589852 NJW589852 NTS589852 ODO589852 ONK589852 OXG589852 PHC589852 PQY589852 QAU589852 QKQ589852 QUM589852 REI589852 ROE589852 RYA589852 SHW589852 SRS589852 TBO589852 TLK589852 TVG589852 UFC589852 UOY589852 UYU589852 VIQ589852 VSM589852 WCI589852 WME589852 WWA589852 S655388 JO655388 TK655388 ADG655388 ANC655388 AWY655388 BGU655388 BQQ655388 CAM655388 CKI655388 CUE655388 DEA655388 DNW655388 DXS655388 EHO655388 ERK655388 FBG655388 FLC655388 FUY655388 GEU655388 GOQ655388 GYM655388 HII655388 HSE655388 ICA655388 ILW655388 IVS655388 JFO655388 JPK655388 JZG655388 KJC655388 KSY655388 LCU655388 LMQ655388 LWM655388 MGI655388 MQE655388 NAA655388 NJW655388 NTS655388 ODO655388 ONK655388 OXG655388 PHC655388 PQY655388 QAU655388 QKQ655388 QUM655388 REI655388 ROE655388 RYA655388 SHW655388 SRS655388 TBO655388 TLK655388 TVG655388 UFC655388 UOY655388 UYU655388 VIQ655388 VSM655388 WCI655388 WME655388 WWA655388 S720924 JO720924 TK720924 ADG720924 ANC720924 AWY720924 BGU720924 BQQ720924 CAM720924 CKI720924 CUE720924 DEA720924 DNW720924 DXS720924 EHO720924 ERK720924 FBG720924 FLC720924 FUY720924 GEU720924 GOQ720924 GYM720924 HII720924 HSE720924 ICA720924 ILW720924 IVS720924 JFO720924 JPK720924 JZG720924 KJC720924 KSY720924 LCU720924 LMQ720924 LWM720924 MGI720924 MQE720924 NAA720924 NJW720924 NTS720924 ODO720924 ONK720924 OXG720924 PHC720924 PQY720924 QAU720924 QKQ720924 QUM720924 REI720924 ROE720924 RYA720924 SHW720924 SRS720924 TBO720924 TLK720924 TVG720924 UFC720924 UOY720924 UYU720924 VIQ720924 VSM720924 WCI720924 WME720924 WWA720924 S786460 JO786460 TK786460 ADG786460 ANC786460 AWY786460 BGU786460 BQQ786460 CAM786460 CKI786460 CUE786460 DEA786460 DNW786460 DXS786460 EHO786460 ERK786460 FBG786460 FLC786460 FUY786460 GEU786460 GOQ786460 GYM786460 HII786460 HSE786460 ICA786460 ILW786460 IVS786460 JFO786460 JPK786460 JZG786460 KJC786460 KSY786460 LCU786460 LMQ786460 LWM786460 MGI786460 MQE786460 NAA786460 NJW786460 NTS786460 ODO786460 ONK786460 OXG786460 PHC786460 PQY786460 QAU786460 QKQ786460 QUM786460 REI786460 ROE786460 RYA786460 SHW786460 SRS786460 TBO786460 TLK786460 TVG786460 UFC786460 UOY786460 UYU786460 VIQ786460 VSM786460 WCI786460 WME786460 WWA786460 S851996 JO851996 TK851996 ADG851996 ANC851996 AWY851996 BGU851996 BQQ851996 CAM851996 CKI851996 CUE851996 DEA851996 DNW851996 DXS851996 EHO851996 ERK851996 FBG851996 FLC851996 FUY851996 GEU851996 GOQ851996 GYM851996 HII851996 HSE851996 ICA851996 ILW851996 IVS851996 JFO851996 JPK851996 JZG851996 KJC851996 KSY851996 LCU851996 LMQ851996 LWM851996 MGI851996 MQE851996 NAA851996 NJW851996 NTS851996 ODO851996 ONK851996 OXG851996 PHC851996 PQY851996 QAU851996 QKQ851996 QUM851996 REI851996 ROE851996 RYA851996 SHW851996 SRS851996 TBO851996 TLK851996 TVG851996 UFC851996 UOY851996 UYU851996 VIQ851996 VSM851996 WCI851996 WME851996 WWA851996 S917532 JO917532 TK917532 ADG917532 ANC917532 AWY917532 BGU917532 BQQ917532 CAM917532 CKI917532 CUE917532 DEA917532 DNW917532 DXS917532 EHO917532 ERK917532 FBG917532 FLC917532 FUY917532 GEU917532 GOQ917532 GYM917532 HII917532 HSE917532 ICA917532 ILW917532 IVS917532 JFO917532 JPK917532 JZG917532 KJC917532 KSY917532 LCU917532 LMQ917532 LWM917532 MGI917532 MQE917532 NAA917532 NJW917532 NTS917532 ODO917532 ONK917532 OXG917532 PHC917532 PQY917532 QAU917532 QKQ917532 QUM917532 REI917532 ROE917532 RYA917532 SHW917532 SRS917532 TBO917532 TLK917532 TVG917532 UFC917532 UOY917532 UYU917532 VIQ917532 VSM917532 WCI917532 WME917532 WWA917532 S983068 JO983068 TK983068 ADG983068 ANC983068 AWY983068 BGU983068 BQQ983068 CAM983068 CKI983068 CUE983068 DEA983068 DNW983068 DXS983068 EHO983068 ERK983068 FBG983068 FLC983068 FUY983068 GEU983068 GOQ983068 GYM983068 HII983068 HSE983068 ICA983068 ILW983068 IVS983068 JFO983068 JPK983068 JZG983068 KJC983068 KSY983068 LCU983068 LMQ983068 LWM983068 MGI983068 MQE983068 NAA983068 NJW983068 NTS983068 ODO983068 ONK983068 OXG983068 PHC983068 PQY983068 QAU983068 QKQ983068 QUM983068 REI983068 ROE983068 RYA983068 SHW983068 SRS983068 TBO983068 TLK983068 TVG983068 UFC983068 UOY983068 UYU983068 VIQ983068 VSM983068 WCI983068 WME983068 WWA983068 S175 S215 S255" xr:uid="{303AAD45-21C3-40DD-B3CB-18B4684F71AA}">
      <formula1>0</formula1>
      <formula2>1</formula2>
    </dataValidation>
    <dataValidation operator="greaterThanOrEqual" allowBlank="1" showErrorMessage="1" errorTitle="Erro de valores" error="Digite um valor igual a 0% ou 2%." sqref="S34 JO34 TK34 ADG34 ANC34 AWY34 BGU34 BQQ34 CAM34 CKI34 CUE34 DEA34 DNW34 DXS34 EHO34 ERK34 FBG34 FLC34 FUY34 GEU34 GOQ34 GYM34 HII34 HSE34 ICA34 ILW34 IVS34 JFO34 JPK34 JZG34 KJC34 KSY34 LCU34 LMQ34 LWM34 MGI34 MQE34 NAA34 NJW34 NTS34 ODO34 ONK34 OXG34 PHC34 PQY34 QAU34 QKQ34 QUM34 REI34 ROE34 RYA34 SHW34 SRS34 TBO34 TLK34 TVG34 UFC34 UOY34 UYU34 VIQ34 VSM34 WCI34 WME34 WWA34 S65485 JO65485 TK65485 ADG65485 ANC65485 AWY65485 BGU65485 BQQ65485 CAM65485 CKI65485 CUE65485 DEA65485 DNW65485 DXS65485 EHO65485 ERK65485 FBG65485 FLC65485 FUY65485 GEU65485 GOQ65485 GYM65485 HII65485 HSE65485 ICA65485 ILW65485 IVS65485 JFO65485 JPK65485 JZG65485 KJC65485 KSY65485 LCU65485 LMQ65485 LWM65485 MGI65485 MQE65485 NAA65485 NJW65485 NTS65485 ODO65485 ONK65485 OXG65485 PHC65485 PQY65485 QAU65485 QKQ65485 QUM65485 REI65485 ROE65485 RYA65485 SHW65485 SRS65485 TBO65485 TLK65485 TVG65485 UFC65485 UOY65485 UYU65485 VIQ65485 VSM65485 WCI65485 WME65485 WWA65485 S131021 JO131021 TK131021 ADG131021 ANC131021 AWY131021 BGU131021 BQQ131021 CAM131021 CKI131021 CUE131021 DEA131021 DNW131021 DXS131021 EHO131021 ERK131021 FBG131021 FLC131021 FUY131021 GEU131021 GOQ131021 GYM131021 HII131021 HSE131021 ICA131021 ILW131021 IVS131021 JFO131021 JPK131021 JZG131021 KJC131021 KSY131021 LCU131021 LMQ131021 LWM131021 MGI131021 MQE131021 NAA131021 NJW131021 NTS131021 ODO131021 ONK131021 OXG131021 PHC131021 PQY131021 QAU131021 QKQ131021 QUM131021 REI131021 ROE131021 RYA131021 SHW131021 SRS131021 TBO131021 TLK131021 TVG131021 UFC131021 UOY131021 UYU131021 VIQ131021 VSM131021 WCI131021 WME131021 WWA131021 S196557 JO196557 TK196557 ADG196557 ANC196557 AWY196557 BGU196557 BQQ196557 CAM196557 CKI196557 CUE196557 DEA196557 DNW196557 DXS196557 EHO196557 ERK196557 FBG196557 FLC196557 FUY196557 GEU196557 GOQ196557 GYM196557 HII196557 HSE196557 ICA196557 ILW196557 IVS196557 JFO196557 JPK196557 JZG196557 KJC196557 KSY196557 LCU196557 LMQ196557 LWM196557 MGI196557 MQE196557 NAA196557 NJW196557 NTS196557 ODO196557 ONK196557 OXG196557 PHC196557 PQY196557 QAU196557 QKQ196557 QUM196557 REI196557 ROE196557 RYA196557 SHW196557 SRS196557 TBO196557 TLK196557 TVG196557 UFC196557 UOY196557 UYU196557 VIQ196557 VSM196557 WCI196557 WME196557 WWA196557 S262093 JO262093 TK262093 ADG262093 ANC262093 AWY262093 BGU262093 BQQ262093 CAM262093 CKI262093 CUE262093 DEA262093 DNW262093 DXS262093 EHO262093 ERK262093 FBG262093 FLC262093 FUY262093 GEU262093 GOQ262093 GYM262093 HII262093 HSE262093 ICA262093 ILW262093 IVS262093 JFO262093 JPK262093 JZG262093 KJC262093 KSY262093 LCU262093 LMQ262093 LWM262093 MGI262093 MQE262093 NAA262093 NJW262093 NTS262093 ODO262093 ONK262093 OXG262093 PHC262093 PQY262093 QAU262093 QKQ262093 QUM262093 REI262093 ROE262093 RYA262093 SHW262093 SRS262093 TBO262093 TLK262093 TVG262093 UFC262093 UOY262093 UYU262093 VIQ262093 VSM262093 WCI262093 WME262093 WWA262093 S327629 JO327629 TK327629 ADG327629 ANC327629 AWY327629 BGU327629 BQQ327629 CAM327629 CKI327629 CUE327629 DEA327629 DNW327629 DXS327629 EHO327629 ERK327629 FBG327629 FLC327629 FUY327629 GEU327629 GOQ327629 GYM327629 HII327629 HSE327629 ICA327629 ILW327629 IVS327629 JFO327629 JPK327629 JZG327629 KJC327629 KSY327629 LCU327629 LMQ327629 LWM327629 MGI327629 MQE327629 NAA327629 NJW327629 NTS327629 ODO327629 ONK327629 OXG327629 PHC327629 PQY327629 QAU327629 QKQ327629 QUM327629 REI327629 ROE327629 RYA327629 SHW327629 SRS327629 TBO327629 TLK327629 TVG327629 UFC327629 UOY327629 UYU327629 VIQ327629 VSM327629 WCI327629 WME327629 WWA327629 S393165 JO393165 TK393165 ADG393165 ANC393165 AWY393165 BGU393165 BQQ393165 CAM393165 CKI393165 CUE393165 DEA393165 DNW393165 DXS393165 EHO393165 ERK393165 FBG393165 FLC393165 FUY393165 GEU393165 GOQ393165 GYM393165 HII393165 HSE393165 ICA393165 ILW393165 IVS393165 JFO393165 JPK393165 JZG393165 KJC393165 KSY393165 LCU393165 LMQ393165 LWM393165 MGI393165 MQE393165 NAA393165 NJW393165 NTS393165 ODO393165 ONK393165 OXG393165 PHC393165 PQY393165 QAU393165 QKQ393165 QUM393165 REI393165 ROE393165 RYA393165 SHW393165 SRS393165 TBO393165 TLK393165 TVG393165 UFC393165 UOY393165 UYU393165 VIQ393165 VSM393165 WCI393165 WME393165 WWA393165 S458701 JO458701 TK458701 ADG458701 ANC458701 AWY458701 BGU458701 BQQ458701 CAM458701 CKI458701 CUE458701 DEA458701 DNW458701 DXS458701 EHO458701 ERK458701 FBG458701 FLC458701 FUY458701 GEU458701 GOQ458701 GYM458701 HII458701 HSE458701 ICA458701 ILW458701 IVS458701 JFO458701 JPK458701 JZG458701 KJC458701 KSY458701 LCU458701 LMQ458701 LWM458701 MGI458701 MQE458701 NAA458701 NJW458701 NTS458701 ODO458701 ONK458701 OXG458701 PHC458701 PQY458701 QAU458701 QKQ458701 QUM458701 REI458701 ROE458701 RYA458701 SHW458701 SRS458701 TBO458701 TLK458701 TVG458701 UFC458701 UOY458701 UYU458701 VIQ458701 VSM458701 WCI458701 WME458701 WWA458701 S524237 JO524237 TK524237 ADG524237 ANC524237 AWY524237 BGU524237 BQQ524237 CAM524237 CKI524237 CUE524237 DEA524237 DNW524237 DXS524237 EHO524237 ERK524237 FBG524237 FLC524237 FUY524237 GEU524237 GOQ524237 GYM524237 HII524237 HSE524237 ICA524237 ILW524237 IVS524237 JFO524237 JPK524237 JZG524237 KJC524237 KSY524237 LCU524237 LMQ524237 LWM524237 MGI524237 MQE524237 NAA524237 NJW524237 NTS524237 ODO524237 ONK524237 OXG524237 PHC524237 PQY524237 QAU524237 QKQ524237 QUM524237 REI524237 ROE524237 RYA524237 SHW524237 SRS524237 TBO524237 TLK524237 TVG524237 UFC524237 UOY524237 UYU524237 VIQ524237 VSM524237 WCI524237 WME524237 WWA524237 S589773 JO589773 TK589773 ADG589773 ANC589773 AWY589773 BGU589773 BQQ589773 CAM589773 CKI589773 CUE589773 DEA589773 DNW589773 DXS589773 EHO589773 ERK589773 FBG589773 FLC589773 FUY589773 GEU589773 GOQ589773 GYM589773 HII589773 HSE589773 ICA589773 ILW589773 IVS589773 JFO589773 JPK589773 JZG589773 KJC589773 KSY589773 LCU589773 LMQ589773 LWM589773 MGI589773 MQE589773 NAA589773 NJW589773 NTS589773 ODO589773 ONK589773 OXG589773 PHC589773 PQY589773 QAU589773 QKQ589773 QUM589773 REI589773 ROE589773 RYA589773 SHW589773 SRS589773 TBO589773 TLK589773 TVG589773 UFC589773 UOY589773 UYU589773 VIQ589773 VSM589773 WCI589773 WME589773 WWA589773 S655309 JO655309 TK655309 ADG655309 ANC655309 AWY655309 BGU655309 BQQ655309 CAM655309 CKI655309 CUE655309 DEA655309 DNW655309 DXS655309 EHO655309 ERK655309 FBG655309 FLC655309 FUY655309 GEU655309 GOQ655309 GYM655309 HII655309 HSE655309 ICA655309 ILW655309 IVS655309 JFO655309 JPK655309 JZG655309 KJC655309 KSY655309 LCU655309 LMQ655309 LWM655309 MGI655309 MQE655309 NAA655309 NJW655309 NTS655309 ODO655309 ONK655309 OXG655309 PHC655309 PQY655309 QAU655309 QKQ655309 QUM655309 REI655309 ROE655309 RYA655309 SHW655309 SRS655309 TBO655309 TLK655309 TVG655309 UFC655309 UOY655309 UYU655309 VIQ655309 VSM655309 WCI655309 WME655309 WWA655309 S720845 JO720845 TK720845 ADG720845 ANC720845 AWY720845 BGU720845 BQQ720845 CAM720845 CKI720845 CUE720845 DEA720845 DNW720845 DXS720845 EHO720845 ERK720845 FBG720845 FLC720845 FUY720845 GEU720845 GOQ720845 GYM720845 HII720845 HSE720845 ICA720845 ILW720845 IVS720845 JFO720845 JPK720845 JZG720845 KJC720845 KSY720845 LCU720845 LMQ720845 LWM720845 MGI720845 MQE720845 NAA720845 NJW720845 NTS720845 ODO720845 ONK720845 OXG720845 PHC720845 PQY720845 QAU720845 QKQ720845 QUM720845 REI720845 ROE720845 RYA720845 SHW720845 SRS720845 TBO720845 TLK720845 TVG720845 UFC720845 UOY720845 UYU720845 VIQ720845 VSM720845 WCI720845 WME720845 WWA720845 S786381 JO786381 TK786381 ADG786381 ANC786381 AWY786381 BGU786381 BQQ786381 CAM786381 CKI786381 CUE786381 DEA786381 DNW786381 DXS786381 EHO786381 ERK786381 FBG786381 FLC786381 FUY786381 GEU786381 GOQ786381 GYM786381 HII786381 HSE786381 ICA786381 ILW786381 IVS786381 JFO786381 JPK786381 JZG786381 KJC786381 KSY786381 LCU786381 LMQ786381 LWM786381 MGI786381 MQE786381 NAA786381 NJW786381 NTS786381 ODO786381 ONK786381 OXG786381 PHC786381 PQY786381 QAU786381 QKQ786381 QUM786381 REI786381 ROE786381 RYA786381 SHW786381 SRS786381 TBO786381 TLK786381 TVG786381 UFC786381 UOY786381 UYU786381 VIQ786381 VSM786381 WCI786381 WME786381 WWA786381 S851917 JO851917 TK851917 ADG851917 ANC851917 AWY851917 BGU851917 BQQ851917 CAM851917 CKI851917 CUE851917 DEA851917 DNW851917 DXS851917 EHO851917 ERK851917 FBG851917 FLC851917 FUY851917 GEU851917 GOQ851917 GYM851917 HII851917 HSE851917 ICA851917 ILW851917 IVS851917 JFO851917 JPK851917 JZG851917 KJC851917 KSY851917 LCU851917 LMQ851917 LWM851917 MGI851917 MQE851917 NAA851917 NJW851917 NTS851917 ODO851917 ONK851917 OXG851917 PHC851917 PQY851917 QAU851917 QKQ851917 QUM851917 REI851917 ROE851917 RYA851917 SHW851917 SRS851917 TBO851917 TLK851917 TVG851917 UFC851917 UOY851917 UYU851917 VIQ851917 VSM851917 WCI851917 WME851917 WWA851917 S917453 JO917453 TK917453 ADG917453 ANC917453 AWY917453 BGU917453 BQQ917453 CAM917453 CKI917453 CUE917453 DEA917453 DNW917453 DXS917453 EHO917453 ERK917453 FBG917453 FLC917453 FUY917453 GEU917453 GOQ917453 GYM917453 HII917453 HSE917453 ICA917453 ILW917453 IVS917453 JFO917453 JPK917453 JZG917453 KJC917453 KSY917453 LCU917453 LMQ917453 LWM917453 MGI917453 MQE917453 NAA917453 NJW917453 NTS917453 ODO917453 ONK917453 OXG917453 PHC917453 PQY917453 QAU917453 QKQ917453 QUM917453 REI917453 ROE917453 RYA917453 SHW917453 SRS917453 TBO917453 TLK917453 TVG917453 UFC917453 UOY917453 UYU917453 VIQ917453 VSM917453 WCI917453 WME917453 WWA917453 S982989 JO982989 TK982989 ADG982989 ANC982989 AWY982989 BGU982989 BQQ982989 CAM982989 CKI982989 CUE982989 DEA982989 DNW982989 DXS982989 EHO982989 ERK982989 FBG982989 FLC982989 FUY982989 GEU982989 GOQ982989 GYM982989 HII982989 HSE982989 ICA982989 ILW982989 IVS982989 JFO982989 JPK982989 JZG982989 KJC982989 KSY982989 LCU982989 LMQ982989 LWM982989 MGI982989 MQE982989 NAA982989 NJW982989 NTS982989 ODO982989 ONK982989 OXG982989 PHC982989 PQY982989 QAU982989 QKQ982989 QUM982989 REI982989 ROE982989 RYA982989 SHW982989 SRS982989 TBO982989 TLK982989 TVG982989 UFC982989 UOY982989 UYU982989 VIQ982989 VSM982989 WCI982989 WME982989 WWA982989 S74 JO74 TK74 ADG74 ANC74 AWY74 BGU74 BQQ74 CAM74 CKI74 CUE74 DEA74 DNW74 DXS74 EHO74 ERK74 FBG74 FLC74 FUY74 GEU74 GOQ74 GYM74 HII74 HSE74 ICA74 ILW74 IVS74 JFO74 JPK74 JZG74 KJC74 KSY74 LCU74 LMQ74 LWM74 MGI74 MQE74 NAA74 NJW74 NTS74 ODO74 ONK74 OXG74 PHC74 PQY74 QAU74 QKQ74 QUM74 REI74 ROE74 RYA74 SHW74 SRS74 TBO74 TLK74 TVG74 UFC74 UOY74 UYU74 VIQ74 VSM74 WCI74 WME74 WWA74 S65525 JO65525 TK65525 ADG65525 ANC65525 AWY65525 BGU65525 BQQ65525 CAM65525 CKI65525 CUE65525 DEA65525 DNW65525 DXS65525 EHO65525 ERK65525 FBG65525 FLC65525 FUY65525 GEU65525 GOQ65525 GYM65525 HII65525 HSE65525 ICA65525 ILW65525 IVS65525 JFO65525 JPK65525 JZG65525 KJC65525 KSY65525 LCU65525 LMQ65525 LWM65525 MGI65525 MQE65525 NAA65525 NJW65525 NTS65525 ODO65525 ONK65525 OXG65525 PHC65525 PQY65525 QAU65525 QKQ65525 QUM65525 REI65525 ROE65525 RYA65525 SHW65525 SRS65525 TBO65525 TLK65525 TVG65525 UFC65525 UOY65525 UYU65525 VIQ65525 VSM65525 WCI65525 WME65525 WWA65525 S131061 JO131061 TK131061 ADG131061 ANC131061 AWY131061 BGU131061 BQQ131061 CAM131061 CKI131061 CUE131061 DEA131061 DNW131061 DXS131061 EHO131061 ERK131061 FBG131061 FLC131061 FUY131061 GEU131061 GOQ131061 GYM131061 HII131061 HSE131061 ICA131061 ILW131061 IVS131061 JFO131061 JPK131061 JZG131061 KJC131061 KSY131061 LCU131061 LMQ131061 LWM131061 MGI131061 MQE131061 NAA131061 NJW131061 NTS131061 ODO131061 ONK131061 OXG131061 PHC131061 PQY131061 QAU131061 QKQ131061 QUM131061 REI131061 ROE131061 RYA131061 SHW131061 SRS131061 TBO131061 TLK131061 TVG131061 UFC131061 UOY131061 UYU131061 VIQ131061 VSM131061 WCI131061 WME131061 WWA131061 S196597 JO196597 TK196597 ADG196597 ANC196597 AWY196597 BGU196597 BQQ196597 CAM196597 CKI196597 CUE196597 DEA196597 DNW196597 DXS196597 EHO196597 ERK196597 FBG196597 FLC196597 FUY196597 GEU196597 GOQ196597 GYM196597 HII196597 HSE196597 ICA196597 ILW196597 IVS196597 JFO196597 JPK196597 JZG196597 KJC196597 KSY196597 LCU196597 LMQ196597 LWM196597 MGI196597 MQE196597 NAA196597 NJW196597 NTS196597 ODO196597 ONK196597 OXG196597 PHC196597 PQY196597 QAU196597 QKQ196597 QUM196597 REI196597 ROE196597 RYA196597 SHW196597 SRS196597 TBO196597 TLK196597 TVG196597 UFC196597 UOY196597 UYU196597 VIQ196597 VSM196597 WCI196597 WME196597 WWA196597 S262133 JO262133 TK262133 ADG262133 ANC262133 AWY262133 BGU262133 BQQ262133 CAM262133 CKI262133 CUE262133 DEA262133 DNW262133 DXS262133 EHO262133 ERK262133 FBG262133 FLC262133 FUY262133 GEU262133 GOQ262133 GYM262133 HII262133 HSE262133 ICA262133 ILW262133 IVS262133 JFO262133 JPK262133 JZG262133 KJC262133 KSY262133 LCU262133 LMQ262133 LWM262133 MGI262133 MQE262133 NAA262133 NJW262133 NTS262133 ODO262133 ONK262133 OXG262133 PHC262133 PQY262133 QAU262133 QKQ262133 QUM262133 REI262133 ROE262133 RYA262133 SHW262133 SRS262133 TBO262133 TLK262133 TVG262133 UFC262133 UOY262133 UYU262133 VIQ262133 VSM262133 WCI262133 WME262133 WWA262133 S327669 JO327669 TK327669 ADG327669 ANC327669 AWY327669 BGU327669 BQQ327669 CAM327669 CKI327669 CUE327669 DEA327669 DNW327669 DXS327669 EHO327669 ERK327669 FBG327669 FLC327669 FUY327669 GEU327669 GOQ327669 GYM327669 HII327669 HSE327669 ICA327669 ILW327669 IVS327669 JFO327669 JPK327669 JZG327669 KJC327669 KSY327669 LCU327669 LMQ327669 LWM327669 MGI327669 MQE327669 NAA327669 NJW327669 NTS327669 ODO327669 ONK327669 OXG327669 PHC327669 PQY327669 QAU327669 QKQ327669 QUM327669 REI327669 ROE327669 RYA327669 SHW327669 SRS327669 TBO327669 TLK327669 TVG327669 UFC327669 UOY327669 UYU327669 VIQ327669 VSM327669 WCI327669 WME327669 WWA327669 S393205 JO393205 TK393205 ADG393205 ANC393205 AWY393205 BGU393205 BQQ393205 CAM393205 CKI393205 CUE393205 DEA393205 DNW393205 DXS393205 EHO393205 ERK393205 FBG393205 FLC393205 FUY393205 GEU393205 GOQ393205 GYM393205 HII393205 HSE393205 ICA393205 ILW393205 IVS393205 JFO393205 JPK393205 JZG393205 KJC393205 KSY393205 LCU393205 LMQ393205 LWM393205 MGI393205 MQE393205 NAA393205 NJW393205 NTS393205 ODO393205 ONK393205 OXG393205 PHC393205 PQY393205 QAU393205 QKQ393205 QUM393205 REI393205 ROE393205 RYA393205 SHW393205 SRS393205 TBO393205 TLK393205 TVG393205 UFC393205 UOY393205 UYU393205 VIQ393205 VSM393205 WCI393205 WME393205 WWA393205 S458741 JO458741 TK458741 ADG458741 ANC458741 AWY458741 BGU458741 BQQ458741 CAM458741 CKI458741 CUE458741 DEA458741 DNW458741 DXS458741 EHO458741 ERK458741 FBG458741 FLC458741 FUY458741 GEU458741 GOQ458741 GYM458741 HII458741 HSE458741 ICA458741 ILW458741 IVS458741 JFO458741 JPK458741 JZG458741 KJC458741 KSY458741 LCU458741 LMQ458741 LWM458741 MGI458741 MQE458741 NAA458741 NJW458741 NTS458741 ODO458741 ONK458741 OXG458741 PHC458741 PQY458741 QAU458741 QKQ458741 QUM458741 REI458741 ROE458741 RYA458741 SHW458741 SRS458741 TBO458741 TLK458741 TVG458741 UFC458741 UOY458741 UYU458741 VIQ458741 VSM458741 WCI458741 WME458741 WWA458741 S524277 JO524277 TK524277 ADG524277 ANC524277 AWY524277 BGU524277 BQQ524277 CAM524277 CKI524277 CUE524277 DEA524277 DNW524277 DXS524277 EHO524277 ERK524277 FBG524277 FLC524277 FUY524277 GEU524277 GOQ524277 GYM524277 HII524277 HSE524277 ICA524277 ILW524277 IVS524277 JFO524277 JPK524277 JZG524277 KJC524277 KSY524277 LCU524277 LMQ524277 LWM524277 MGI524277 MQE524277 NAA524277 NJW524277 NTS524277 ODO524277 ONK524277 OXG524277 PHC524277 PQY524277 QAU524277 QKQ524277 QUM524277 REI524277 ROE524277 RYA524277 SHW524277 SRS524277 TBO524277 TLK524277 TVG524277 UFC524277 UOY524277 UYU524277 VIQ524277 VSM524277 WCI524277 WME524277 WWA524277 S589813 JO589813 TK589813 ADG589813 ANC589813 AWY589813 BGU589813 BQQ589813 CAM589813 CKI589813 CUE589813 DEA589813 DNW589813 DXS589813 EHO589813 ERK589813 FBG589813 FLC589813 FUY589813 GEU589813 GOQ589813 GYM589813 HII589813 HSE589813 ICA589813 ILW589813 IVS589813 JFO589813 JPK589813 JZG589813 KJC589813 KSY589813 LCU589813 LMQ589813 LWM589813 MGI589813 MQE589813 NAA589813 NJW589813 NTS589813 ODO589813 ONK589813 OXG589813 PHC589813 PQY589813 QAU589813 QKQ589813 QUM589813 REI589813 ROE589813 RYA589813 SHW589813 SRS589813 TBO589813 TLK589813 TVG589813 UFC589813 UOY589813 UYU589813 VIQ589813 VSM589813 WCI589813 WME589813 WWA589813 S655349 JO655349 TK655349 ADG655349 ANC655349 AWY655349 BGU655349 BQQ655349 CAM655349 CKI655349 CUE655349 DEA655349 DNW655349 DXS655349 EHO655349 ERK655349 FBG655349 FLC655349 FUY655349 GEU655349 GOQ655349 GYM655349 HII655349 HSE655349 ICA655349 ILW655349 IVS655349 JFO655349 JPK655349 JZG655349 KJC655349 KSY655349 LCU655349 LMQ655349 LWM655349 MGI655349 MQE655349 NAA655349 NJW655349 NTS655349 ODO655349 ONK655349 OXG655349 PHC655349 PQY655349 QAU655349 QKQ655349 QUM655349 REI655349 ROE655349 RYA655349 SHW655349 SRS655349 TBO655349 TLK655349 TVG655349 UFC655349 UOY655349 UYU655349 VIQ655349 VSM655349 WCI655349 WME655349 WWA655349 S720885 JO720885 TK720885 ADG720885 ANC720885 AWY720885 BGU720885 BQQ720885 CAM720885 CKI720885 CUE720885 DEA720885 DNW720885 DXS720885 EHO720885 ERK720885 FBG720885 FLC720885 FUY720885 GEU720885 GOQ720885 GYM720885 HII720885 HSE720885 ICA720885 ILW720885 IVS720885 JFO720885 JPK720885 JZG720885 KJC720885 KSY720885 LCU720885 LMQ720885 LWM720885 MGI720885 MQE720885 NAA720885 NJW720885 NTS720885 ODO720885 ONK720885 OXG720885 PHC720885 PQY720885 QAU720885 QKQ720885 QUM720885 REI720885 ROE720885 RYA720885 SHW720885 SRS720885 TBO720885 TLK720885 TVG720885 UFC720885 UOY720885 UYU720885 VIQ720885 VSM720885 WCI720885 WME720885 WWA720885 S786421 JO786421 TK786421 ADG786421 ANC786421 AWY786421 BGU786421 BQQ786421 CAM786421 CKI786421 CUE786421 DEA786421 DNW786421 DXS786421 EHO786421 ERK786421 FBG786421 FLC786421 FUY786421 GEU786421 GOQ786421 GYM786421 HII786421 HSE786421 ICA786421 ILW786421 IVS786421 JFO786421 JPK786421 JZG786421 KJC786421 KSY786421 LCU786421 LMQ786421 LWM786421 MGI786421 MQE786421 NAA786421 NJW786421 NTS786421 ODO786421 ONK786421 OXG786421 PHC786421 PQY786421 QAU786421 QKQ786421 QUM786421 REI786421 ROE786421 RYA786421 SHW786421 SRS786421 TBO786421 TLK786421 TVG786421 UFC786421 UOY786421 UYU786421 VIQ786421 VSM786421 WCI786421 WME786421 WWA786421 S851957 JO851957 TK851957 ADG851957 ANC851957 AWY851957 BGU851957 BQQ851957 CAM851957 CKI851957 CUE851957 DEA851957 DNW851957 DXS851957 EHO851957 ERK851957 FBG851957 FLC851957 FUY851957 GEU851957 GOQ851957 GYM851957 HII851957 HSE851957 ICA851957 ILW851957 IVS851957 JFO851957 JPK851957 JZG851957 KJC851957 KSY851957 LCU851957 LMQ851957 LWM851957 MGI851957 MQE851957 NAA851957 NJW851957 NTS851957 ODO851957 ONK851957 OXG851957 PHC851957 PQY851957 QAU851957 QKQ851957 QUM851957 REI851957 ROE851957 RYA851957 SHW851957 SRS851957 TBO851957 TLK851957 TVG851957 UFC851957 UOY851957 UYU851957 VIQ851957 VSM851957 WCI851957 WME851957 WWA851957 S917493 JO917493 TK917493 ADG917493 ANC917493 AWY917493 BGU917493 BQQ917493 CAM917493 CKI917493 CUE917493 DEA917493 DNW917493 DXS917493 EHO917493 ERK917493 FBG917493 FLC917493 FUY917493 GEU917493 GOQ917493 GYM917493 HII917493 HSE917493 ICA917493 ILW917493 IVS917493 JFO917493 JPK917493 JZG917493 KJC917493 KSY917493 LCU917493 LMQ917493 LWM917493 MGI917493 MQE917493 NAA917493 NJW917493 NTS917493 ODO917493 ONK917493 OXG917493 PHC917493 PQY917493 QAU917493 QKQ917493 QUM917493 REI917493 ROE917493 RYA917493 SHW917493 SRS917493 TBO917493 TLK917493 TVG917493 UFC917493 UOY917493 UYU917493 VIQ917493 VSM917493 WCI917493 WME917493 WWA917493 S983029 JO983029 TK983029 ADG983029 ANC983029 AWY983029 BGU983029 BQQ983029 CAM983029 CKI983029 CUE983029 DEA983029 DNW983029 DXS983029 EHO983029 ERK983029 FBG983029 FLC983029 FUY983029 GEU983029 GOQ983029 GYM983029 HII983029 HSE983029 ICA983029 ILW983029 IVS983029 JFO983029 JPK983029 JZG983029 KJC983029 KSY983029 LCU983029 LMQ983029 LWM983029 MGI983029 MQE983029 NAA983029 NJW983029 NTS983029 ODO983029 ONK983029 OXG983029 PHC983029 PQY983029 QAU983029 QKQ983029 QUM983029 REI983029 ROE983029 RYA983029 SHW983029 SRS983029 TBO983029 TLK983029 TVG983029 UFC983029 UOY983029 UYU983029 VIQ983029 VSM983029 WCI983029 WME983029 WWA983029 S114 JO114 TK114 ADG114 ANC114 AWY114 BGU114 BQQ114 CAM114 CKI114 CUE114 DEA114 DNW114 DXS114 EHO114 ERK114 FBG114 FLC114 FUY114 GEU114 GOQ114 GYM114 HII114 HSE114 ICA114 ILW114 IVS114 JFO114 JPK114 JZG114 KJC114 KSY114 LCU114 LMQ114 LWM114 MGI114 MQE114 NAA114 NJW114 NTS114 ODO114 ONK114 OXG114 PHC114 PQY114 QAU114 QKQ114 QUM114 REI114 ROE114 RYA114 SHW114 SRS114 TBO114 TLK114 TVG114 UFC114 UOY114 UYU114 VIQ114 VSM114 WCI114 WME114 WWA114 S65565 JO65565 TK65565 ADG65565 ANC65565 AWY65565 BGU65565 BQQ65565 CAM65565 CKI65565 CUE65565 DEA65565 DNW65565 DXS65565 EHO65565 ERK65565 FBG65565 FLC65565 FUY65565 GEU65565 GOQ65565 GYM65565 HII65565 HSE65565 ICA65565 ILW65565 IVS65565 JFO65565 JPK65565 JZG65565 KJC65565 KSY65565 LCU65565 LMQ65565 LWM65565 MGI65565 MQE65565 NAA65565 NJW65565 NTS65565 ODO65565 ONK65565 OXG65565 PHC65565 PQY65565 QAU65565 QKQ65565 QUM65565 REI65565 ROE65565 RYA65565 SHW65565 SRS65565 TBO65565 TLK65565 TVG65565 UFC65565 UOY65565 UYU65565 VIQ65565 VSM65565 WCI65565 WME65565 WWA65565 S131101 JO131101 TK131101 ADG131101 ANC131101 AWY131101 BGU131101 BQQ131101 CAM131101 CKI131101 CUE131101 DEA131101 DNW131101 DXS131101 EHO131101 ERK131101 FBG131101 FLC131101 FUY131101 GEU131101 GOQ131101 GYM131101 HII131101 HSE131101 ICA131101 ILW131101 IVS131101 JFO131101 JPK131101 JZG131101 KJC131101 KSY131101 LCU131101 LMQ131101 LWM131101 MGI131101 MQE131101 NAA131101 NJW131101 NTS131101 ODO131101 ONK131101 OXG131101 PHC131101 PQY131101 QAU131101 QKQ131101 QUM131101 REI131101 ROE131101 RYA131101 SHW131101 SRS131101 TBO131101 TLK131101 TVG131101 UFC131101 UOY131101 UYU131101 VIQ131101 VSM131101 WCI131101 WME131101 WWA131101 S196637 JO196637 TK196637 ADG196637 ANC196637 AWY196637 BGU196637 BQQ196637 CAM196637 CKI196637 CUE196637 DEA196637 DNW196637 DXS196637 EHO196637 ERK196637 FBG196637 FLC196637 FUY196637 GEU196637 GOQ196637 GYM196637 HII196637 HSE196637 ICA196637 ILW196637 IVS196637 JFO196637 JPK196637 JZG196637 KJC196637 KSY196637 LCU196637 LMQ196637 LWM196637 MGI196637 MQE196637 NAA196637 NJW196637 NTS196637 ODO196637 ONK196637 OXG196637 PHC196637 PQY196637 QAU196637 QKQ196637 QUM196637 REI196637 ROE196637 RYA196637 SHW196637 SRS196637 TBO196637 TLK196637 TVG196637 UFC196637 UOY196637 UYU196637 VIQ196637 VSM196637 WCI196637 WME196637 WWA196637 S262173 JO262173 TK262173 ADG262173 ANC262173 AWY262173 BGU262173 BQQ262173 CAM262173 CKI262173 CUE262173 DEA262173 DNW262173 DXS262173 EHO262173 ERK262173 FBG262173 FLC262173 FUY262173 GEU262173 GOQ262173 GYM262173 HII262173 HSE262173 ICA262173 ILW262173 IVS262173 JFO262173 JPK262173 JZG262173 KJC262173 KSY262173 LCU262173 LMQ262173 LWM262173 MGI262173 MQE262173 NAA262173 NJW262173 NTS262173 ODO262173 ONK262173 OXG262173 PHC262173 PQY262173 QAU262173 QKQ262173 QUM262173 REI262173 ROE262173 RYA262173 SHW262173 SRS262173 TBO262173 TLK262173 TVG262173 UFC262173 UOY262173 UYU262173 VIQ262173 VSM262173 WCI262173 WME262173 WWA262173 S327709 JO327709 TK327709 ADG327709 ANC327709 AWY327709 BGU327709 BQQ327709 CAM327709 CKI327709 CUE327709 DEA327709 DNW327709 DXS327709 EHO327709 ERK327709 FBG327709 FLC327709 FUY327709 GEU327709 GOQ327709 GYM327709 HII327709 HSE327709 ICA327709 ILW327709 IVS327709 JFO327709 JPK327709 JZG327709 KJC327709 KSY327709 LCU327709 LMQ327709 LWM327709 MGI327709 MQE327709 NAA327709 NJW327709 NTS327709 ODO327709 ONK327709 OXG327709 PHC327709 PQY327709 QAU327709 QKQ327709 QUM327709 REI327709 ROE327709 RYA327709 SHW327709 SRS327709 TBO327709 TLK327709 TVG327709 UFC327709 UOY327709 UYU327709 VIQ327709 VSM327709 WCI327709 WME327709 WWA327709 S393245 JO393245 TK393245 ADG393245 ANC393245 AWY393245 BGU393245 BQQ393245 CAM393245 CKI393245 CUE393245 DEA393245 DNW393245 DXS393245 EHO393245 ERK393245 FBG393245 FLC393245 FUY393245 GEU393245 GOQ393245 GYM393245 HII393245 HSE393245 ICA393245 ILW393245 IVS393245 JFO393245 JPK393245 JZG393245 KJC393245 KSY393245 LCU393245 LMQ393245 LWM393245 MGI393245 MQE393245 NAA393245 NJW393245 NTS393245 ODO393245 ONK393245 OXG393245 PHC393245 PQY393245 QAU393245 QKQ393245 QUM393245 REI393245 ROE393245 RYA393245 SHW393245 SRS393245 TBO393245 TLK393245 TVG393245 UFC393245 UOY393245 UYU393245 VIQ393245 VSM393245 WCI393245 WME393245 WWA393245 S458781 JO458781 TK458781 ADG458781 ANC458781 AWY458781 BGU458781 BQQ458781 CAM458781 CKI458781 CUE458781 DEA458781 DNW458781 DXS458781 EHO458781 ERK458781 FBG458781 FLC458781 FUY458781 GEU458781 GOQ458781 GYM458781 HII458781 HSE458781 ICA458781 ILW458781 IVS458781 JFO458781 JPK458781 JZG458781 KJC458781 KSY458781 LCU458781 LMQ458781 LWM458781 MGI458781 MQE458781 NAA458781 NJW458781 NTS458781 ODO458781 ONK458781 OXG458781 PHC458781 PQY458781 QAU458781 QKQ458781 QUM458781 REI458781 ROE458781 RYA458781 SHW458781 SRS458781 TBO458781 TLK458781 TVG458781 UFC458781 UOY458781 UYU458781 VIQ458781 VSM458781 WCI458781 WME458781 WWA458781 S524317 JO524317 TK524317 ADG524317 ANC524317 AWY524317 BGU524317 BQQ524317 CAM524317 CKI524317 CUE524317 DEA524317 DNW524317 DXS524317 EHO524317 ERK524317 FBG524317 FLC524317 FUY524317 GEU524317 GOQ524317 GYM524317 HII524317 HSE524317 ICA524317 ILW524317 IVS524317 JFO524317 JPK524317 JZG524317 KJC524317 KSY524317 LCU524317 LMQ524317 LWM524317 MGI524317 MQE524317 NAA524317 NJW524317 NTS524317 ODO524317 ONK524317 OXG524317 PHC524317 PQY524317 QAU524317 QKQ524317 QUM524317 REI524317 ROE524317 RYA524317 SHW524317 SRS524317 TBO524317 TLK524317 TVG524317 UFC524317 UOY524317 UYU524317 VIQ524317 VSM524317 WCI524317 WME524317 WWA524317 S589853 JO589853 TK589853 ADG589853 ANC589853 AWY589853 BGU589853 BQQ589853 CAM589853 CKI589853 CUE589853 DEA589853 DNW589853 DXS589853 EHO589853 ERK589853 FBG589853 FLC589853 FUY589853 GEU589853 GOQ589853 GYM589853 HII589853 HSE589853 ICA589853 ILW589853 IVS589853 JFO589853 JPK589853 JZG589853 KJC589853 KSY589853 LCU589853 LMQ589853 LWM589853 MGI589853 MQE589853 NAA589853 NJW589853 NTS589853 ODO589853 ONK589853 OXG589853 PHC589853 PQY589853 QAU589853 QKQ589853 QUM589853 REI589853 ROE589853 RYA589853 SHW589853 SRS589853 TBO589853 TLK589853 TVG589853 UFC589853 UOY589853 UYU589853 VIQ589853 VSM589853 WCI589853 WME589853 WWA589853 S655389 JO655389 TK655389 ADG655389 ANC655389 AWY655389 BGU655389 BQQ655389 CAM655389 CKI655389 CUE655389 DEA655389 DNW655389 DXS655389 EHO655389 ERK655389 FBG655389 FLC655389 FUY655389 GEU655389 GOQ655389 GYM655389 HII655389 HSE655389 ICA655389 ILW655389 IVS655389 JFO655389 JPK655389 JZG655389 KJC655389 KSY655389 LCU655389 LMQ655389 LWM655389 MGI655389 MQE655389 NAA655389 NJW655389 NTS655389 ODO655389 ONK655389 OXG655389 PHC655389 PQY655389 QAU655389 QKQ655389 QUM655389 REI655389 ROE655389 RYA655389 SHW655389 SRS655389 TBO655389 TLK655389 TVG655389 UFC655389 UOY655389 UYU655389 VIQ655389 VSM655389 WCI655389 WME655389 WWA655389 S720925 JO720925 TK720925 ADG720925 ANC720925 AWY720925 BGU720925 BQQ720925 CAM720925 CKI720925 CUE720925 DEA720925 DNW720925 DXS720925 EHO720925 ERK720925 FBG720925 FLC720925 FUY720925 GEU720925 GOQ720925 GYM720925 HII720925 HSE720925 ICA720925 ILW720925 IVS720925 JFO720925 JPK720925 JZG720925 KJC720925 KSY720925 LCU720925 LMQ720925 LWM720925 MGI720925 MQE720925 NAA720925 NJW720925 NTS720925 ODO720925 ONK720925 OXG720925 PHC720925 PQY720925 QAU720925 QKQ720925 QUM720925 REI720925 ROE720925 RYA720925 SHW720925 SRS720925 TBO720925 TLK720925 TVG720925 UFC720925 UOY720925 UYU720925 VIQ720925 VSM720925 WCI720925 WME720925 WWA720925 S786461 JO786461 TK786461 ADG786461 ANC786461 AWY786461 BGU786461 BQQ786461 CAM786461 CKI786461 CUE786461 DEA786461 DNW786461 DXS786461 EHO786461 ERK786461 FBG786461 FLC786461 FUY786461 GEU786461 GOQ786461 GYM786461 HII786461 HSE786461 ICA786461 ILW786461 IVS786461 JFO786461 JPK786461 JZG786461 KJC786461 KSY786461 LCU786461 LMQ786461 LWM786461 MGI786461 MQE786461 NAA786461 NJW786461 NTS786461 ODO786461 ONK786461 OXG786461 PHC786461 PQY786461 QAU786461 QKQ786461 QUM786461 REI786461 ROE786461 RYA786461 SHW786461 SRS786461 TBO786461 TLK786461 TVG786461 UFC786461 UOY786461 UYU786461 VIQ786461 VSM786461 WCI786461 WME786461 WWA786461 S851997 JO851997 TK851997 ADG851997 ANC851997 AWY851997 BGU851997 BQQ851997 CAM851997 CKI851997 CUE851997 DEA851997 DNW851997 DXS851997 EHO851997 ERK851997 FBG851997 FLC851997 FUY851997 GEU851997 GOQ851997 GYM851997 HII851997 HSE851997 ICA851997 ILW851997 IVS851997 JFO851997 JPK851997 JZG851997 KJC851997 KSY851997 LCU851997 LMQ851997 LWM851997 MGI851997 MQE851997 NAA851997 NJW851997 NTS851997 ODO851997 ONK851997 OXG851997 PHC851997 PQY851997 QAU851997 QKQ851997 QUM851997 REI851997 ROE851997 RYA851997 SHW851997 SRS851997 TBO851997 TLK851997 TVG851997 UFC851997 UOY851997 UYU851997 VIQ851997 VSM851997 WCI851997 WME851997 WWA851997 S917533 JO917533 TK917533 ADG917533 ANC917533 AWY917533 BGU917533 BQQ917533 CAM917533 CKI917533 CUE917533 DEA917533 DNW917533 DXS917533 EHO917533 ERK917533 FBG917533 FLC917533 FUY917533 GEU917533 GOQ917533 GYM917533 HII917533 HSE917533 ICA917533 ILW917533 IVS917533 JFO917533 JPK917533 JZG917533 KJC917533 KSY917533 LCU917533 LMQ917533 LWM917533 MGI917533 MQE917533 NAA917533 NJW917533 NTS917533 ODO917533 ONK917533 OXG917533 PHC917533 PQY917533 QAU917533 QKQ917533 QUM917533 REI917533 ROE917533 RYA917533 SHW917533 SRS917533 TBO917533 TLK917533 TVG917533 UFC917533 UOY917533 UYU917533 VIQ917533 VSM917533 WCI917533 WME917533 WWA917533 S983069 JO983069 TK983069 ADG983069 ANC983069 AWY983069 BGU983069 BQQ983069 CAM983069 CKI983069 CUE983069 DEA983069 DNW983069 DXS983069 EHO983069 ERK983069 FBG983069 FLC983069 FUY983069 GEU983069 GOQ983069 GYM983069 HII983069 HSE983069 ICA983069 ILW983069 IVS983069 JFO983069 JPK983069 JZG983069 KJC983069 KSY983069 LCU983069 LMQ983069 LWM983069 MGI983069 MQE983069 NAA983069 NJW983069 NTS983069 ODO983069 ONK983069 OXG983069 PHC983069 PQY983069 QAU983069 QKQ983069 QUM983069 REI983069 ROE983069 RYA983069 SHW983069 SRS983069 TBO983069 TLK983069 TVG983069 UFC983069 UOY983069 UYU983069 VIQ983069 VSM983069 WCI983069 WME983069 WWA983069 S176 S216 S256" xr:uid="{0EF0A5B7-BAC3-46FF-9E7D-04CD562A33F9}">
      <formula1>0</formula1>
      <formula2>0</formula2>
    </dataValidation>
    <dataValidation type="decimal" operator="greaterThanOrEqual" allowBlank="1" showInputMessage="1" showErrorMessage="1" errorTitle="Valor não permitido" error="Digite um percentual entre 0% e 100%." promptTitle="Valores comuns:" prompt="Normalmente entre 2 e 5%." sqref="R18:S18 JN18:JO18 TJ18:TK18 ADF18:ADG18 ANB18:ANC18 AWX18:AWY18 BGT18:BGU18 BQP18:BQQ18 CAL18:CAM18 CKH18:CKI18 CUD18:CUE18 DDZ18:DEA18 DNV18:DNW18 DXR18:DXS18 EHN18:EHO18 ERJ18:ERK18 FBF18:FBG18 FLB18:FLC18 FUX18:FUY18 GET18:GEU18 GOP18:GOQ18 GYL18:GYM18 HIH18:HII18 HSD18:HSE18 IBZ18:ICA18 ILV18:ILW18 IVR18:IVS18 JFN18:JFO18 JPJ18:JPK18 JZF18:JZG18 KJB18:KJC18 KSX18:KSY18 LCT18:LCU18 LMP18:LMQ18 LWL18:LWM18 MGH18:MGI18 MQD18:MQE18 MZZ18:NAA18 NJV18:NJW18 NTR18:NTS18 ODN18:ODO18 ONJ18:ONK18 OXF18:OXG18 PHB18:PHC18 PQX18:PQY18 QAT18:QAU18 QKP18:QKQ18 QUL18:QUM18 REH18:REI18 ROD18:ROE18 RXZ18:RYA18 SHV18:SHW18 SRR18:SRS18 TBN18:TBO18 TLJ18:TLK18 TVF18:TVG18 UFB18:UFC18 UOX18:UOY18 UYT18:UYU18 VIP18:VIQ18 VSL18:VSM18 WCH18:WCI18 WMD18:WME18 WVZ18:WWA18 R65468:S65468 JN65468:JO65468 TJ65468:TK65468 ADF65468:ADG65468 ANB65468:ANC65468 AWX65468:AWY65468 BGT65468:BGU65468 BQP65468:BQQ65468 CAL65468:CAM65468 CKH65468:CKI65468 CUD65468:CUE65468 DDZ65468:DEA65468 DNV65468:DNW65468 DXR65468:DXS65468 EHN65468:EHO65468 ERJ65468:ERK65468 FBF65468:FBG65468 FLB65468:FLC65468 FUX65468:FUY65468 GET65468:GEU65468 GOP65468:GOQ65468 GYL65468:GYM65468 HIH65468:HII65468 HSD65468:HSE65468 IBZ65468:ICA65468 ILV65468:ILW65468 IVR65468:IVS65468 JFN65468:JFO65468 JPJ65468:JPK65468 JZF65468:JZG65468 KJB65468:KJC65468 KSX65468:KSY65468 LCT65468:LCU65468 LMP65468:LMQ65468 LWL65468:LWM65468 MGH65468:MGI65468 MQD65468:MQE65468 MZZ65468:NAA65468 NJV65468:NJW65468 NTR65468:NTS65468 ODN65468:ODO65468 ONJ65468:ONK65468 OXF65468:OXG65468 PHB65468:PHC65468 PQX65468:PQY65468 QAT65468:QAU65468 QKP65468:QKQ65468 QUL65468:QUM65468 REH65468:REI65468 ROD65468:ROE65468 RXZ65468:RYA65468 SHV65468:SHW65468 SRR65468:SRS65468 TBN65468:TBO65468 TLJ65468:TLK65468 TVF65468:TVG65468 UFB65468:UFC65468 UOX65468:UOY65468 UYT65468:UYU65468 VIP65468:VIQ65468 VSL65468:VSM65468 WCH65468:WCI65468 WMD65468:WME65468 WVZ65468:WWA65468 R131004:S131004 JN131004:JO131004 TJ131004:TK131004 ADF131004:ADG131004 ANB131004:ANC131004 AWX131004:AWY131004 BGT131004:BGU131004 BQP131004:BQQ131004 CAL131004:CAM131004 CKH131004:CKI131004 CUD131004:CUE131004 DDZ131004:DEA131004 DNV131004:DNW131004 DXR131004:DXS131004 EHN131004:EHO131004 ERJ131004:ERK131004 FBF131004:FBG131004 FLB131004:FLC131004 FUX131004:FUY131004 GET131004:GEU131004 GOP131004:GOQ131004 GYL131004:GYM131004 HIH131004:HII131004 HSD131004:HSE131004 IBZ131004:ICA131004 ILV131004:ILW131004 IVR131004:IVS131004 JFN131004:JFO131004 JPJ131004:JPK131004 JZF131004:JZG131004 KJB131004:KJC131004 KSX131004:KSY131004 LCT131004:LCU131004 LMP131004:LMQ131004 LWL131004:LWM131004 MGH131004:MGI131004 MQD131004:MQE131004 MZZ131004:NAA131004 NJV131004:NJW131004 NTR131004:NTS131004 ODN131004:ODO131004 ONJ131004:ONK131004 OXF131004:OXG131004 PHB131004:PHC131004 PQX131004:PQY131004 QAT131004:QAU131004 QKP131004:QKQ131004 QUL131004:QUM131004 REH131004:REI131004 ROD131004:ROE131004 RXZ131004:RYA131004 SHV131004:SHW131004 SRR131004:SRS131004 TBN131004:TBO131004 TLJ131004:TLK131004 TVF131004:TVG131004 UFB131004:UFC131004 UOX131004:UOY131004 UYT131004:UYU131004 VIP131004:VIQ131004 VSL131004:VSM131004 WCH131004:WCI131004 WMD131004:WME131004 WVZ131004:WWA131004 R196540:S196540 JN196540:JO196540 TJ196540:TK196540 ADF196540:ADG196540 ANB196540:ANC196540 AWX196540:AWY196540 BGT196540:BGU196540 BQP196540:BQQ196540 CAL196540:CAM196540 CKH196540:CKI196540 CUD196540:CUE196540 DDZ196540:DEA196540 DNV196540:DNW196540 DXR196540:DXS196540 EHN196540:EHO196540 ERJ196540:ERK196540 FBF196540:FBG196540 FLB196540:FLC196540 FUX196540:FUY196540 GET196540:GEU196540 GOP196540:GOQ196540 GYL196540:GYM196540 HIH196540:HII196540 HSD196540:HSE196540 IBZ196540:ICA196540 ILV196540:ILW196540 IVR196540:IVS196540 JFN196540:JFO196540 JPJ196540:JPK196540 JZF196540:JZG196540 KJB196540:KJC196540 KSX196540:KSY196540 LCT196540:LCU196540 LMP196540:LMQ196540 LWL196540:LWM196540 MGH196540:MGI196540 MQD196540:MQE196540 MZZ196540:NAA196540 NJV196540:NJW196540 NTR196540:NTS196540 ODN196540:ODO196540 ONJ196540:ONK196540 OXF196540:OXG196540 PHB196540:PHC196540 PQX196540:PQY196540 QAT196540:QAU196540 QKP196540:QKQ196540 QUL196540:QUM196540 REH196540:REI196540 ROD196540:ROE196540 RXZ196540:RYA196540 SHV196540:SHW196540 SRR196540:SRS196540 TBN196540:TBO196540 TLJ196540:TLK196540 TVF196540:TVG196540 UFB196540:UFC196540 UOX196540:UOY196540 UYT196540:UYU196540 VIP196540:VIQ196540 VSL196540:VSM196540 WCH196540:WCI196540 WMD196540:WME196540 WVZ196540:WWA196540 R262076:S262076 JN262076:JO262076 TJ262076:TK262076 ADF262076:ADG262076 ANB262076:ANC262076 AWX262076:AWY262076 BGT262076:BGU262076 BQP262076:BQQ262076 CAL262076:CAM262076 CKH262076:CKI262076 CUD262076:CUE262076 DDZ262076:DEA262076 DNV262076:DNW262076 DXR262076:DXS262076 EHN262076:EHO262076 ERJ262076:ERK262076 FBF262076:FBG262076 FLB262076:FLC262076 FUX262076:FUY262076 GET262076:GEU262076 GOP262076:GOQ262076 GYL262076:GYM262076 HIH262076:HII262076 HSD262076:HSE262076 IBZ262076:ICA262076 ILV262076:ILW262076 IVR262076:IVS262076 JFN262076:JFO262076 JPJ262076:JPK262076 JZF262076:JZG262076 KJB262076:KJC262076 KSX262076:KSY262076 LCT262076:LCU262076 LMP262076:LMQ262076 LWL262076:LWM262076 MGH262076:MGI262076 MQD262076:MQE262076 MZZ262076:NAA262076 NJV262076:NJW262076 NTR262076:NTS262076 ODN262076:ODO262076 ONJ262076:ONK262076 OXF262076:OXG262076 PHB262076:PHC262076 PQX262076:PQY262076 QAT262076:QAU262076 QKP262076:QKQ262076 QUL262076:QUM262076 REH262076:REI262076 ROD262076:ROE262076 RXZ262076:RYA262076 SHV262076:SHW262076 SRR262076:SRS262076 TBN262076:TBO262076 TLJ262076:TLK262076 TVF262076:TVG262076 UFB262076:UFC262076 UOX262076:UOY262076 UYT262076:UYU262076 VIP262076:VIQ262076 VSL262076:VSM262076 WCH262076:WCI262076 WMD262076:WME262076 WVZ262076:WWA262076 R327612:S327612 JN327612:JO327612 TJ327612:TK327612 ADF327612:ADG327612 ANB327612:ANC327612 AWX327612:AWY327612 BGT327612:BGU327612 BQP327612:BQQ327612 CAL327612:CAM327612 CKH327612:CKI327612 CUD327612:CUE327612 DDZ327612:DEA327612 DNV327612:DNW327612 DXR327612:DXS327612 EHN327612:EHO327612 ERJ327612:ERK327612 FBF327612:FBG327612 FLB327612:FLC327612 FUX327612:FUY327612 GET327612:GEU327612 GOP327612:GOQ327612 GYL327612:GYM327612 HIH327612:HII327612 HSD327612:HSE327612 IBZ327612:ICA327612 ILV327612:ILW327612 IVR327612:IVS327612 JFN327612:JFO327612 JPJ327612:JPK327612 JZF327612:JZG327612 KJB327612:KJC327612 KSX327612:KSY327612 LCT327612:LCU327612 LMP327612:LMQ327612 LWL327612:LWM327612 MGH327612:MGI327612 MQD327612:MQE327612 MZZ327612:NAA327612 NJV327612:NJW327612 NTR327612:NTS327612 ODN327612:ODO327612 ONJ327612:ONK327612 OXF327612:OXG327612 PHB327612:PHC327612 PQX327612:PQY327612 QAT327612:QAU327612 QKP327612:QKQ327612 QUL327612:QUM327612 REH327612:REI327612 ROD327612:ROE327612 RXZ327612:RYA327612 SHV327612:SHW327612 SRR327612:SRS327612 TBN327612:TBO327612 TLJ327612:TLK327612 TVF327612:TVG327612 UFB327612:UFC327612 UOX327612:UOY327612 UYT327612:UYU327612 VIP327612:VIQ327612 VSL327612:VSM327612 WCH327612:WCI327612 WMD327612:WME327612 WVZ327612:WWA327612 R393148:S393148 JN393148:JO393148 TJ393148:TK393148 ADF393148:ADG393148 ANB393148:ANC393148 AWX393148:AWY393148 BGT393148:BGU393148 BQP393148:BQQ393148 CAL393148:CAM393148 CKH393148:CKI393148 CUD393148:CUE393148 DDZ393148:DEA393148 DNV393148:DNW393148 DXR393148:DXS393148 EHN393148:EHO393148 ERJ393148:ERK393148 FBF393148:FBG393148 FLB393148:FLC393148 FUX393148:FUY393148 GET393148:GEU393148 GOP393148:GOQ393148 GYL393148:GYM393148 HIH393148:HII393148 HSD393148:HSE393148 IBZ393148:ICA393148 ILV393148:ILW393148 IVR393148:IVS393148 JFN393148:JFO393148 JPJ393148:JPK393148 JZF393148:JZG393148 KJB393148:KJC393148 KSX393148:KSY393148 LCT393148:LCU393148 LMP393148:LMQ393148 LWL393148:LWM393148 MGH393148:MGI393148 MQD393148:MQE393148 MZZ393148:NAA393148 NJV393148:NJW393148 NTR393148:NTS393148 ODN393148:ODO393148 ONJ393148:ONK393148 OXF393148:OXG393148 PHB393148:PHC393148 PQX393148:PQY393148 QAT393148:QAU393148 QKP393148:QKQ393148 QUL393148:QUM393148 REH393148:REI393148 ROD393148:ROE393148 RXZ393148:RYA393148 SHV393148:SHW393148 SRR393148:SRS393148 TBN393148:TBO393148 TLJ393148:TLK393148 TVF393148:TVG393148 UFB393148:UFC393148 UOX393148:UOY393148 UYT393148:UYU393148 VIP393148:VIQ393148 VSL393148:VSM393148 WCH393148:WCI393148 WMD393148:WME393148 WVZ393148:WWA393148 R458684:S458684 JN458684:JO458684 TJ458684:TK458684 ADF458684:ADG458684 ANB458684:ANC458684 AWX458684:AWY458684 BGT458684:BGU458684 BQP458684:BQQ458684 CAL458684:CAM458684 CKH458684:CKI458684 CUD458684:CUE458684 DDZ458684:DEA458684 DNV458684:DNW458684 DXR458684:DXS458684 EHN458684:EHO458684 ERJ458684:ERK458684 FBF458684:FBG458684 FLB458684:FLC458684 FUX458684:FUY458684 GET458684:GEU458684 GOP458684:GOQ458684 GYL458684:GYM458684 HIH458684:HII458684 HSD458684:HSE458684 IBZ458684:ICA458684 ILV458684:ILW458684 IVR458684:IVS458684 JFN458684:JFO458684 JPJ458684:JPK458684 JZF458684:JZG458684 KJB458684:KJC458684 KSX458684:KSY458684 LCT458684:LCU458684 LMP458684:LMQ458684 LWL458684:LWM458684 MGH458684:MGI458684 MQD458684:MQE458684 MZZ458684:NAA458684 NJV458684:NJW458684 NTR458684:NTS458684 ODN458684:ODO458684 ONJ458684:ONK458684 OXF458684:OXG458684 PHB458684:PHC458684 PQX458684:PQY458684 QAT458684:QAU458684 QKP458684:QKQ458684 QUL458684:QUM458684 REH458684:REI458684 ROD458684:ROE458684 RXZ458684:RYA458684 SHV458684:SHW458684 SRR458684:SRS458684 TBN458684:TBO458684 TLJ458684:TLK458684 TVF458684:TVG458684 UFB458684:UFC458684 UOX458684:UOY458684 UYT458684:UYU458684 VIP458684:VIQ458684 VSL458684:VSM458684 WCH458684:WCI458684 WMD458684:WME458684 WVZ458684:WWA458684 R524220:S524220 JN524220:JO524220 TJ524220:TK524220 ADF524220:ADG524220 ANB524220:ANC524220 AWX524220:AWY524220 BGT524220:BGU524220 BQP524220:BQQ524220 CAL524220:CAM524220 CKH524220:CKI524220 CUD524220:CUE524220 DDZ524220:DEA524220 DNV524220:DNW524220 DXR524220:DXS524220 EHN524220:EHO524220 ERJ524220:ERK524220 FBF524220:FBG524220 FLB524220:FLC524220 FUX524220:FUY524220 GET524220:GEU524220 GOP524220:GOQ524220 GYL524220:GYM524220 HIH524220:HII524220 HSD524220:HSE524220 IBZ524220:ICA524220 ILV524220:ILW524220 IVR524220:IVS524220 JFN524220:JFO524220 JPJ524220:JPK524220 JZF524220:JZG524220 KJB524220:KJC524220 KSX524220:KSY524220 LCT524220:LCU524220 LMP524220:LMQ524220 LWL524220:LWM524220 MGH524220:MGI524220 MQD524220:MQE524220 MZZ524220:NAA524220 NJV524220:NJW524220 NTR524220:NTS524220 ODN524220:ODO524220 ONJ524220:ONK524220 OXF524220:OXG524220 PHB524220:PHC524220 PQX524220:PQY524220 QAT524220:QAU524220 QKP524220:QKQ524220 QUL524220:QUM524220 REH524220:REI524220 ROD524220:ROE524220 RXZ524220:RYA524220 SHV524220:SHW524220 SRR524220:SRS524220 TBN524220:TBO524220 TLJ524220:TLK524220 TVF524220:TVG524220 UFB524220:UFC524220 UOX524220:UOY524220 UYT524220:UYU524220 VIP524220:VIQ524220 VSL524220:VSM524220 WCH524220:WCI524220 WMD524220:WME524220 WVZ524220:WWA524220 R589756:S589756 JN589756:JO589756 TJ589756:TK589756 ADF589756:ADG589756 ANB589756:ANC589756 AWX589756:AWY589756 BGT589756:BGU589756 BQP589756:BQQ589756 CAL589756:CAM589756 CKH589756:CKI589756 CUD589756:CUE589756 DDZ589756:DEA589756 DNV589756:DNW589756 DXR589756:DXS589756 EHN589756:EHO589756 ERJ589756:ERK589756 FBF589756:FBG589756 FLB589756:FLC589756 FUX589756:FUY589756 GET589756:GEU589756 GOP589756:GOQ589756 GYL589756:GYM589756 HIH589756:HII589756 HSD589756:HSE589756 IBZ589756:ICA589756 ILV589756:ILW589756 IVR589756:IVS589756 JFN589756:JFO589756 JPJ589756:JPK589756 JZF589756:JZG589756 KJB589756:KJC589756 KSX589756:KSY589756 LCT589756:LCU589756 LMP589756:LMQ589756 LWL589756:LWM589756 MGH589756:MGI589756 MQD589756:MQE589756 MZZ589756:NAA589756 NJV589756:NJW589756 NTR589756:NTS589756 ODN589756:ODO589756 ONJ589756:ONK589756 OXF589756:OXG589756 PHB589756:PHC589756 PQX589756:PQY589756 QAT589756:QAU589756 QKP589756:QKQ589756 QUL589756:QUM589756 REH589756:REI589756 ROD589756:ROE589756 RXZ589756:RYA589756 SHV589756:SHW589756 SRR589756:SRS589756 TBN589756:TBO589756 TLJ589756:TLK589756 TVF589756:TVG589756 UFB589756:UFC589756 UOX589756:UOY589756 UYT589756:UYU589756 VIP589756:VIQ589756 VSL589756:VSM589756 WCH589756:WCI589756 WMD589756:WME589756 WVZ589756:WWA589756 R655292:S655292 JN655292:JO655292 TJ655292:TK655292 ADF655292:ADG655292 ANB655292:ANC655292 AWX655292:AWY655292 BGT655292:BGU655292 BQP655292:BQQ655292 CAL655292:CAM655292 CKH655292:CKI655292 CUD655292:CUE655292 DDZ655292:DEA655292 DNV655292:DNW655292 DXR655292:DXS655292 EHN655292:EHO655292 ERJ655292:ERK655292 FBF655292:FBG655292 FLB655292:FLC655292 FUX655292:FUY655292 GET655292:GEU655292 GOP655292:GOQ655292 GYL655292:GYM655292 HIH655292:HII655292 HSD655292:HSE655292 IBZ655292:ICA655292 ILV655292:ILW655292 IVR655292:IVS655292 JFN655292:JFO655292 JPJ655292:JPK655292 JZF655292:JZG655292 KJB655292:KJC655292 KSX655292:KSY655292 LCT655292:LCU655292 LMP655292:LMQ655292 LWL655292:LWM655292 MGH655292:MGI655292 MQD655292:MQE655292 MZZ655292:NAA655292 NJV655292:NJW655292 NTR655292:NTS655292 ODN655292:ODO655292 ONJ655292:ONK655292 OXF655292:OXG655292 PHB655292:PHC655292 PQX655292:PQY655292 QAT655292:QAU655292 QKP655292:QKQ655292 QUL655292:QUM655292 REH655292:REI655292 ROD655292:ROE655292 RXZ655292:RYA655292 SHV655292:SHW655292 SRR655292:SRS655292 TBN655292:TBO655292 TLJ655292:TLK655292 TVF655292:TVG655292 UFB655292:UFC655292 UOX655292:UOY655292 UYT655292:UYU655292 VIP655292:VIQ655292 VSL655292:VSM655292 WCH655292:WCI655292 WMD655292:WME655292 WVZ655292:WWA655292 R720828:S720828 JN720828:JO720828 TJ720828:TK720828 ADF720828:ADG720828 ANB720828:ANC720828 AWX720828:AWY720828 BGT720828:BGU720828 BQP720828:BQQ720828 CAL720828:CAM720828 CKH720828:CKI720828 CUD720828:CUE720828 DDZ720828:DEA720828 DNV720828:DNW720828 DXR720828:DXS720828 EHN720828:EHO720828 ERJ720828:ERK720828 FBF720828:FBG720828 FLB720828:FLC720828 FUX720828:FUY720828 GET720828:GEU720828 GOP720828:GOQ720828 GYL720828:GYM720828 HIH720828:HII720828 HSD720828:HSE720828 IBZ720828:ICA720828 ILV720828:ILW720828 IVR720828:IVS720828 JFN720828:JFO720828 JPJ720828:JPK720828 JZF720828:JZG720828 KJB720828:KJC720828 KSX720828:KSY720828 LCT720828:LCU720828 LMP720828:LMQ720828 LWL720828:LWM720828 MGH720828:MGI720828 MQD720828:MQE720828 MZZ720828:NAA720828 NJV720828:NJW720828 NTR720828:NTS720828 ODN720828:ODO720828 ONJ720828:ONK720828 OXF720828:OXG720828 PHB720828:PHC720828 PQX720828:PQY720828 QAT720828:QAU720828 QKP720828:QKQ720828 QUL720828:QUM720828 REH720828:REI720828 ROD720828:ROE720828 RXZ720828:RYA720828 SHV720828:SHW720828 SRR720828:SRS720828 TBN720828:TBO720828 TLJ720828:TLK720828 TVF720828:TVG720828 UFB720828:UFC720828 UOX720828:UOY720828 UYT720828:UYU720828 VIP720828:VIQ720828 VSL720828:VSM720828 WCH720828:WCI720828 WMD720828:WME720828 WVZ720828:WWA720828 R786364:S786364 JN786364:JO786364 TJ786364:TK786364 ADF786364:ADG786364 ANB786364:ANC786364 AWX786364:AWY786364 BGT786364:BGU786364 BQP786364:BQQ786364 CAL786364:CAM786364 CKH786364:CKI786364 CUD786364:CUE786364 DDZ786364:DEA786364 DNV786364:DNW786364 DXR786364:DXS786364 EHN786364:EHO786364 ERJ786364:ERK786364 FBF786364:FBG786364 FLB786364:FLC786364 FUX786364:FUY786364 GET786364:GEU786364 GOP786364:GOQ786364 GYL786364:GYM786364 HIH786364:HII786364 HSD786364:HSE786364 IBZ786364:ICA786364 ILV786364:ILW786364 IVR786364:IVS786364 JFN786364:JFO786364 JPJ786364:JPK786364 JZF786364:JZG786364 KJB786364:KJC786364 KSX786364:KSY786364 LCT786364:LCU786364 LMP786364:LMQ786364 LWL786364:LWM786364 MGH786364:MGI786364 MQD786364:MQE786364 MZZ786364:NAA786364 NJV786364:NJW786364 NTR786364:NTS786364 ODN786364:ODO786364 ONJ786364:ONK786364 OXF786364:OXG786364 PHB786364:PHC786364 PQX786364:PQY786364 QAT786364:QAU786364 QKP786364:QKQ786364 QUL786364:QUM786364 REH786364:REI786364 ROD786364:ROE786364 RXZ786364:RYA786364 SHV786364:SHW786364 SRR786364:SRS786364 TBN786364:TBO786364 TLJ786364:TLK786364 TVF786364:TVG786364 UFB786364:UFC786364 UOX786364:UOY786364 UYT786364:UYU786364 VIP786364:VIQ786364 VSL786364:VSM786364 WCH786364:WCI786364 WMD786364:WME786364 WVZ786364:WWA786364 R851900:S851900 JN851900:JO851900 TJ851900:TK851900 ADF851900:ADG851900 ANB851900:ANC851900 AWX851900:AWY851900 BGT851900:BGU851900 BQP851900:BQQ851900 CAL851900:CAM851900 CKH851900:CKI851900 CUD851900:CUE851900 DDZ851900:DEA851900 DNV851900:DNW851900 DXR851900:DXS851900 EHN851900:EHO851900 ERJ851900:ERK851900 FBF851900:FBG851900 FLB851900:FLC851900 FUX851900:FUY851900 GET851900:GEU851900 GOP851900:GOQ851900 GYL851900:GYM851900 HIH851900:HII851900 HSD851900:HSE851900 IBZ851900:ICA851900 ILV851900:ILW851900 IVR851900:IVS851900 JFN851900:JFO851900 JPJ851900:JPK851900 JZF851900:JZG851900 KJB851900:KJC851900 KSX851900:KSY851900 LCT851900:LCU851900 LMP851900:LMQ851900 LWL851900:LWM851900 MGH851900:MGI851900 MQD851900:MQE851900 MZZ851900:NAA851900 NJV851900:NJW851900 NTR851900:NTS851900 ODN851900:ODO851900 ONJ851900:ONK851900 OXF851900:OXG851900 PHB851900:PHC851900 PQX851900:PQY851900 QAT851900:QAU851900 QKP851900:QKQ851900 QUL851900:QUM851900 REH851900:REI851900 ROD851900:ROE851900 RXZ851900:RYA851900 SHV851900:SHW851900 SRR851900:SRS851900 TBN851900:TBO851900 TLJ851900:TLK851900 TVF851900:TVG851900 UFB851900:UFC851900 UOX851900:UOY851900 UYT851900:UYU851900 VIP851900:VIQ851900 VSL851900:VSM851900 WCH851900:WCI851900 WMD851900:WME851900 WVZ851900:WWA851900 R917436:S917436 JN917436:JO917436 TJ917436:TK917436 ADF917436:ADG917436 ANB917436:ANC917436 AWX917436:AWY917436 BGT917436:BGU917436 BQP917436:BQQ917436 CAL917436:CAM917436 CKH917436:CKI917436 CUD917436:CUE917436 DDZ917436:DEA917436 DNV917436:DNW917436 DXR917436:DXS917436 EHN917436:EHO917436 ERJ917436:ERK917436 FBF917436:FBG917436 FLB917436:FLC917436 FUX917436:FUY917436 GET917436:GEU917436 GOP917436:GOQ917436 GYL917436:GYM917436 HIH917436:HII917436 HSD917436:HSE917436 IBZ917436:ICA917436 ILV917436:ILW917436 IVR917436:IVS917436 JFN917436:JFO917436 JPJ917436:JPK917436 JZF917436:JZG917436 KJB917436:KJC917436 KSX917436:KSY917436 LCT917436:LCU917436 LMP917436:LMQ917436 LWL917436:LWM917436 MGH917436:MGI917436 MQD917436:MQE917436 MZZ917436:NAA917436 NJV917436:NJW917436 NTR917436:NTS917436 ODN917436:ODO917436 ONJ917436:ONK917436 OXF917436:OXG917436 PHB917436:PHC917436 PQX917436:PQY917436 QAT917436:QAU917436 QKP917436:QKQ917436 QUL917436:QUM917436 REH917436:REI917436 ROD917436:ROE917436 RXZ917436:RYA917436 SHV917436:SHW917436 SRR917436:SRS917436 TBN917436:TBO917436 TLJ917436:TLK917436 TVF917436:TVG917436 UFB917436:UFC917436 UOX917436:UOY917436 UYT917436:UYU917436 VIP917436:VIQ917436 VSL917436:VSM917436 WCH917436:WCI917436 WMD917436:WME917436 WVZ917436:WWA917436 R982972:S982972 JN982972:JO982972 TJ982972:TK982972 ADF982972:ADG982972 ANB982972:ANC982972 AWX982972:AWY982972 BGT982972:BGU982972 BQP982972:BQQ982972 CAL982972:CAM982972 CKH982972:CKI982972 CUD982972:CUE982972 DDZ982972:DEA982972 DNV982972:DNW982972 DXR982972:DXS982972 EHN982972:EHO982972 ERJ982972:ERK982972 FBF982972:FBG982972 FLB982972:FLC982972 FUX982972:FUY982972 GET982972:GEU982972 GOP982972:GOQ982972 GYL982972:GYM982972 HIH982972:HII982972 HSD982972:HSE982972 IBZ982972:ICA982972 ILV982972:ILW982972 IVR982972:IVS982972 JFN982972:JFO982972 JPJ982972:JPK982972 JZF982972:JZG982972 KJB982972:KJC982972 KSX982972:KSY982972 LCT982972:LCU982972 LMP982972:LMQ982972 LWL982972:LWM982972 MGH982972:MGI982972 MQD982972:MQE982972 MZZ982972:NAA982972 NJV982972:NJW982972 NTR982972:NTS982972 ODN982972:ODO982972 ONJ982972:ONK982972 OXF982972:OXG982972 PHB982972:PHC982972 PQX982972:PQY982972 QAT982972:QAU982972 QKP982972:QKQ982972 QUL982972:QUM982972 REH982972:REI982972 ROD982972:ROE982972 RXZ982972:RYA982972 SHV982972:SHW982972 SRR982972:SRS982972 TBN982972:TBO982972 TLJ982972:TLK982972 TVF982972:TVG982972 UFB982972:UFC982972 UOX982972:UOY982972 UYT982972:UYU982972 VIP982972:VIQ982972 VSL982972:VSM982972 WCH982972:WCI982972 WMD982972:WME982972 WVZ982972:WWA982972 R160:S160" xr:uid="{28C45444-1A01-42E9-AF2B-B5EE6F42C94A}">
      <formula1>0</formula1>
      <formula2>0</formula2>
    </dataValidation>
    <dataValidation type="decimal" allowBlank="1" showInputMessage="1" showErrorMessage="1" errorTitle="Valor não permitido" error="Digite um percentual entre 0% e 100%." promptTitle="Valores admissíveis:" prompt="Insira valores entre 0 e 100%." sqref="R17:S17 JN17:JO17 TJ17:TK17 ADF17:ADG17 ANB17:ANC17 AWX17:AWY17 BGT17:BGU17 BQP17:BQQ17 CAL17:CAM17 CKH17:CKI17 CUD17:CUE17 DDZ17:DEA17 DNV17:DNW17 DXR17:DXS17 EHN17:EHO17 ERJ17:ERK17 FBF17:FBG17 FLB17:FLC17 FUX17:FUY17 GET17:GEU17 GOP17:GOQ17 GYL17:GYM17 HIH17:HII17 HSD17:HSE17 IBZ17:ICA17 ILV17:ILW17 IVR17:IVS17 JFN17:JFO17 JPJ17:JPK17 JZF17:JZG17 KJB17:KJC17 KSX17:KSY17 LCT17:LCU17 LMP17:LMQ17 LWL17:LWM17 MGH17:MGI17 MQD17:MQE17 MZZ17:NAA17 NJV17:NJW17 NTR17:NTS17 ODN17:ODO17 ONJ17:ONK17 OXF17:OXG17 PHB17:PHC17 PQX17:PQY17 QAT17:QAU17 QKP17:QKQ17 QUL17:QUM17 REH17:REI17 ROD17:ROE17 RXZ17:RYA17 SHV17:SHW17 SRR17:SRS17 TBN17:TBO17 TLJ17:TLK17 TVF17:TVG17 UFB17:UFC17 UOX17:UOY17 UYT17:UYU17 VIP17:VIQ17 VSL17:VSM17 WCH17:WCI17 WMD17:WME17 WVZ17:WWA17 R65467:S65467 JN65467:JO65467 TJ65467:TK65467 ADF65467:ADG65467 ANB65467:ANC65467 AWX65467:AWY65467 BGT65467:BGU65467 BQP65467:BQQ65467 CAL65467:CAM65467 CKH65467:CKI65467 CUD65467:CUE65467 DDZ65467:DEA65467 DNV65467:DNW65467 DXR65467:DXS65467 EHN65467:EHO65467 ERJ65467:ERK65467 FBF65467:FBG65467 FLB65467:FLC65467 FUX65467:FUY65467 GET65467:GEU65467 GOP65467:GOQ65467 GYL65467:GYM65467 HIH65467:HII65467 HSD65467:HSE65467 IBZ65467:ICA65467 ILV65467:ILW65467 IVR65467:IVS65467 JFN65467:JFO65467 JPJ65467:JPK65467 JZF65467:JZG65467 KJB65467:KJC65467 KSX65467:KSY65467 LCT65467:LCU65467 LMP65467:LMQ65467 LWL65467:LWM65467 MGH65467:MGI65467 MQD65467:MQE65467 MZZ65467:NAA65467 NJV65467:NJW65467 NTR65467:NTS65467 ODN65467:ODO65467 ONJ65467:ONK65467 OXF65467:OXG65467 PHB65467:PHC65467 PQX65467:PQY65467 QAT65467:QAU65467 QKP65467:QKQ65467 QUL65467:QUM65467 REH65467:REI65467 ROD65467:ROE65467 RXZ65467:RYA65467 SHV65467:SHW65467 SRR65467:SRS65467 TBN65467:TBO65467 TLJ65467:TLK65467 TVF65467:TVG65467 UFB65467:UFC65467 UOX65467:UOY65467 UYT65467:UYU65467 VIP65467:VIQ65467 VSL65467:VSM65467 WCH65467:WCI65467 WMD65467:WME65467 WVZ65467:WWA65467 R131003:S131003 JN131003:JO131003 TJ131003:TK131003 ADF131003:ADG131003 ANB131003:ANC131003 AWX131003:AWY131003 BGT131003:BGU131003 BQP131003:BQQ131003 CAL131003:CAM131003 CKH131003:CKI131003 CUD131003:CUE131003 DDZ131003:DEA131003 DNV131003:DNW131003 DXR131003:DXS131003 EHN131003:EHO131003 ERJ131003:ERK131003 FBF131003:FBG131003 FLB131003:FLC131003 FUX131003:FUY131003 GET131003:GEU131003 GOP131003:GOQ131003 GYL131003:GYM131003 HIH131003:HII131003 HSD131003:HSE131003 IBZ131003:ICA131003 ILV131003:ILW131003 IVR131003:IVS131003 JFN131003:JFO131003 JPJ131003:JPK131003 JZF131003:JZG131003 KJB131003:KJC131003 KSX131003:KSY131003 LCT131003:LCU131003 LMP131003:LMQ131003 LWL131003:LWM131003 MGH131003:MGI131003 MQD131003:MQE131003 MZZ131003:NAA131003 NJV131003:NJW131003 NTR131003:NTS131003 ODN131003:ODO131003 ONJ131003:ONK131003 OXF131003:OXG131003 PHB131003:PHC131003 PQX131003:PQY131003 QAT131003:QAU131003 QKP131003:QKQ131003 QUL131003:QUM131003 REH131003:REI131003 ROD131003:ROE131003 RXZ131003:RYA131003 SHV131003:SHW131003 SRR131003:SRS131003 TBN131003:TBO131003 TLJ131003:TLK131003 TVF131003:TVG131003 UFB131003:UFC131003 UOX131003:UOY131003 UYT131003:UYU131003 VIP131003:VIQ131003 VSL131003:VSM131003 WCH131003:WCI131003 WMD131003:WME131003 WVZ131003:WWA131003 R196539:S196539 JN196539:JO196539 TJ196539:TK196539 ADF196539:ADG196539 ANB196539:ANC196539 AWX196539:AWY196539 BGT196539:BGU196539 BQP196539:BQQ196539 CAL196539:CAM196539 CKH196539:CKI196539 CUD196539:CUE196539 DDZ196539:DEA196539 DNV196539:DNW196539 DXR196539:DXS196539 EHN196539:EHO196539 ERJ196539:ERK196539 FBF196539:FBG196539 FLB196539:FLC196539 FUX196539:FUY196539 GET196539:GEU196539 GOP196539:GOQ196539 GYL196539:GYM196539 HIH196539:HII196539 HSD196539:HSE196539 IBZ196539:ICA196539 ILV196539:ILW196539 IVR196539:IVS196539 JFN196539:JFO196539 JPJ196539:JPK196539 JZF196539:JZG196539 KJB196539:KJC196539 KSX196539:KSY196539 LCT196539:LCU196539 LMP196539:LMQ196539 LWL196539:LWM196539 MGH196539:MGI196539 MQD196539:MQE196539 MZZ196539:NAA196539 NJV196539:NJW196539 NTR196539:NTS196539 ODN196539:ODO196539 ONJ196539:ONK196539 OXF196539:OXG196539 PHB196539:PHC196539 PQX196539:PQY196539 QAT196539:QAU196539 QKP196539:QKQ196539 QUL196539:QUM196539 REH196539:REI196539 ROD196539:ROE196539 RXZ196539:RYA196539 SHV196539:SHW196539 SRR196539:SRS196539 TBN196539:TBO196539 TLJ196539:TLK196539 TVF196539:TVG196539 UFB196539:UFC196539 UOX196539:UOY196539 UYT196539:UYU196539 VIP196539:VIQ196539 VSL196539:VSM196539 WCH196539:WCI196539 WMD196539:WME196539 WVZ196539:WWA196539 R262075:S262075 JN262075:JO262075 TJ262075:TK262075 ADF262075:ADG262075 ANB262075:ANC262075 AWX262075:AWY262075 BGT262075:BGU262075 BQP262075:BQQ262075 CAL262075:CAM262075 CKH262075:CKI262075 CUD262075:CUE262075 DDZ262075:DEA262075 DNV262075:DNW262075 DXR262075:DXS262075 EHN262075:EHO262075 ERJ262075:ERK262075 FBF262075:FBG262075 FLB262075:FLC262075 FUX262075:FUY262075 GET262075:GEU262075 GOP262075:GOQ262075 GYL262075:GYM262075 HIH262075:HII262075 HSD262075:HSE262075 IBZ262075:ICA262075 ILV262075:ILW262075 IVR262075:IVS262075 JFN262075:JFO262075 JPJ262075:JPK262075 JZF262075:JZG262075 KJB262075:KJC262075 KSX262075:KSY262075 LCT262075:LCU262075 LMP262075:LMQ262075 LWL262075:LWM262075 MGH262075:MGI262075 MQD262075:MQE262075 MZZ262075:NAA262075 NJV262075:NJW262075 NTR262075:NTS262075 ODN262075:ODO262075 ONJ262075:ONK262075 OXF262075:OXG262075 PHB262075:PHC262075 PQX262075:PQY262075 QAT262075:QAU262075 QKP262075:QKQ262075 QUL262075:QUM262075 REH262075:REI262075 ROD262075:ROE262075 RXZ262075:RYA262075 SHV262075:SHW262075 SRR262075:SRS262075 TBN262075:TBO262075 TLJ262075:TLK262075 TVF262075:TVG262075 UFB262075:UFC262075 UOX262075:UOY262075 UYT262075:UYU262075 VIP262075:VIQ262075 VSL262075:VSM262075 WCH262075:WCI262075 WMD262075:WME262075 WVZ262075:WWA262075 R327611:S327611 JN327611:JO327611 TJ327611:TK327611 ADF327611:ADG327611 ANB327611:ANC327611 AWX327611:AWY327611 BGT327611:BGU327611 BQP327611:BQQ327611 CAL327611:CAM327611 CKH327611:CKI327611 CUD327611:CUE327611 DDZ327611:DEA327611 DNV327611:DNW327611 DXR327611:DXS327611 EHN327611:EHO327611 ERJ327611:ERK327611 FBF327611:FBG327611 FLB327611:FLC327611 FUX327611:FUY327611 GET327611:GEU327611 GOP327611:GOQ327611 GYL327611:GYM327611 HIH327611:HII327611 HSD327611:HSE327611 IBZ327611:ICA327611 ILV327611:ILW327611 IVR327611:IVS327611 JFN327611:JFO327611 JPJ327611:JPK327611 JZF327611:JZG327611 KJB327611:KJC327611 KSX327611:KSY327611 LCT327611:LCU327611 LMP327611:LMQ327611 LWL327611:LWM327611 MGH327611:MGI327611 MQD327611:MQE327611 MZZ327611:NAA327611 NJV327611:NJW327611 NTR327611:NTS327611 ODN327611:ODO327611 ONJ327611:ONK327611 OXF327611:OXG327611 PHB327611:PHC327611 PQX327611:PQY327611 QAT327611:QAU327611 QKP327611:QKQ327611 QUL327611:QUM327611 REH327611:REI327611 ROD327611:ROE327611 RXZ327611:RYA327611 SHV327611:SHW327611 SRR327611:SRS327611 TBN327611:TBO327611 TLJ327611:TLK327611 TVF327611:TVG327611 UFB327611:UFC327611 UOX327611:UOY327611 UYT327611:UYU327611 VIP327611:VIQ327611 VSL327611:VSM327611 WCH327611:WCI327611 WMD327611:WME327611 WVZ327611:WWA327611 R393147:S393147 JN393147:JO393147 TJ393147:TK393147 ADF393147:ADG393147 ANB393147:ANC393147 AWX393147:AWY393147 BGT393147:BGU393147 BQP393147:BQQ393147 CAL393147:CAM393147 CKH393147:CKI393147 CUD393147:CUE393147 DDZ393147:DEA393147 DNV393147:DNW393147 DXR393147:DXS393147 EHN393147:EHO393147 ERJ393147:ERK393147 FBF393147:FBG393147 FLB393147:FLC393147 FUX393147:FUY393147 GET393147:GEU393147 GOP393147:GOQ393147 GYL393147:GYM393147 HIH393147:HII393147 HSD393147:HSE393147 IBZ393147:ICA393147 ILV393147:ILW393147 IVR393147:IVS393147 JFN393147:JFO393147 JPJ393147:JPK393147 JZF393147:JZG393147 KJB393147:KJC393147 KSX393147:KSY393147 LCT393147:LCU393147 LMP393147:LMQ393147 LWL393147:LWM393147 MGH393147:MGI393147 MQD393147:MQE393147 MZZ393147:NAA393147 NJV393147:NJW393147 NTR393147:NTS393147 ODN393147:ODO393147 ONJ393147:ONK393147 OXF393147:OXG393147 PHB393147:PHC393147 PQX393147:PQY393147 QAT393147:QAU393147 QKP393147:QKQ393147 QUL393147:QUM393147 REH393147:REI393147 ROD393147:ROE393147 RXZ393147:RYA393147 SHV393147:SHW393147 SRR393147:SRS393147 TBN393147:TBO393147 TLJ393147:TLK393147 TVF393147:TVG393147 UFB393147:UFC393147 UOX393147:UOY393147 UYT393147:UYU393147 VIP393147:VIQ393147 VSL393147:VSM393147 WCH393147:WCI393147 WMD393147:WME393147 WVZ393147:WWA393147 R458683:S458683 JN458683:JO458683 TJ458683:TK458683 ADF458683:ADG458683 ANB458683:ANC458683 AWX458683:AWY458683 BGT458683:BGU458683 BQP458683:BQQ458683 CAL458683:CAM458683 CKH458683:CKI458683 CUD458683:CUE458683 DDZ458683:DEA458683 DNV458683:DNW458683 DXR458683:DXS458683 EHN458683:EHO458683 ERJ458683:ERK458683 FBF458683:FBG458683 FLB458683:FLC458683 FUX458683:FUY458683 GET458683:GEU458683 GOP458683:GOQ458683 GYL458683:GYM458683 HIH458683:HII458683 HSD458683:HSE458683 IBZ458683:ICA458683 ILV458683:ILW458683 IVR458683:IVS458683 JFN458683:JFO458683 JPJ458683:JPK458683 JZF458683:JZG458683 KJB458683:KJC458683 KSX458683:KSY458683 LCT458683:LCU458683 LMP458683:LMQ458683 LWL458683:LWM458683 MGH458683:MGI458683 MQD458683:MQE458683 MZZ458683:NAA458683 NJV458683:NJW458683 NTR458683:NTS458683 ODN458683:ODO458683 ONJ458683:ONK458683 OXF458683:OXG458683 PHB458683:PHC458683 PQX458683:PQY458683 QAT458683:QAU458683 QKP458683:QKQ458683 QUL458683:QUM458683 REH458683:REI458683 ROD458683:ROE458683 RXZ458683:RYA458683 SHV458683:SHW458683 SRR458683:SRS458683 TBN458683:TBO458683 TLJ458683:TLK458683 TVF458683:TVG458683 UFB458683:UFC458683 UOX458683:UOY458683 UYT458683:UYU458683 VIP458683:VIQ458683 VSL458683:VSM458683 WCH458683:WCI458683 WMD458683:WME458683 WVZ458683:WWA458683 R524219:S524219 JN524219:JO524219 TJ524219:TK524219 ADF524219:ADG524219 ANB524219:ANC524219 AWX524219:AWY524219 BGT524219:BGU524219 BQP524219:BQQ524219 CAL524219:CAM524219 CKH524219:CKI524219 CUD524219:CUE524219 DDZ524219:DEA524219 DNV524219:DNW524219 DXR524219:DXS524219 EHN524219:EHO524219 ERJ524219:ERK524219 FBF524219:FBG524219 FLB524219:FLC524219 FUX524219:FUY524219 GET524219:GEU524219 GOP524219:GOQ524219 GYL524219:GYM524219 HIH524219:HII524219 HSD524219:HSE524219 IBZ524219:ICA524219 ILV524219:ILW524219 IVR524219:IVS524219 JFN524219:JFO524219 JPJ524219:JPK524219 JZF524219:JZG524219 KJB524219:KJC524219 KSX524219:KSY524219 LCT524219:LCU524219 LMP524219:LMQ524219 LWL524219:LWM524219 MGH524219:MGI524219 MQD524219:MQE524219 MZZ524219:NAA524219 NJV524219:NJW524219 NTR524219:NTS524219 ODN524219:ODO524219 ONJ524219:ONK524219 OXF524219:OXG524219 PHB524219:PHC524219 PQX524219:PQY524219 QAT524219:QAU524219 QKP524219:QKQ524219 QUL524219:QUM524219 REH524219:REI524219 ROD524219:ROE524219 RXZ524219:RYA524219 SHV524219:SHW524219 SRR524219:SRS524219 TBN524219:TBO524219 TLJ524219:TLK524219 TVF524219:TVG524219 UFB524219:UFC524219 UOX524219:UOY524219 UYT524219:UYU524219 VIP524219:VIQ524219 VSL524219:VSM524219 WCH524219:WCI524219 WMD524219:WME524219 WVZ524219:WWA524219 R589755:S589755 JN589755:JO589755 TJ589755:TK589755 ADF589755:ADG589755 ANB589755:ANC589755 AWX589755:AWY589755 BGT589755:BGU589755 BQP589755:BQQ589755 CAL589755:CAM589755 CKH589755:CKI589755 CUD589755:CUE589755 DDZ589755:DEA589755 DNV589755:DNW589755 DXR589755:DXS589755 EHN589755:EHO589755 ERJ589755:ERK589755 FBF589755:FBG589755 FLB589755:FLC589755 FUX589755:FUY589755 GET589755:GEU589755 GOP589755:GOQ589755 GYL589755:GYM589755 HIH589755:HII589755 HSD589755:HSE589755 IBZ589755:ICA589755 ILV589755:ILW589755 IVR589755:IVS589755 JFN589755:JFO589755 JPJ589755:JPK589755 JZF589755:JZG589755 KJB589755:KJC589755 KSX589755:KSY589755 LCT589755:LCU589755 LMP589755:LMQ589755 LWL589755:LWM589755 MGH589755:MGI589755 MQD589755:MQE589755 MZZ589755:NAA589755 NJV589755:NJW589755 NTR589755:NTS589755 ODN589755:ODO589755 ONJ589755:ONK589755 OXF589755:OXG589755 PHB589755:PHC589755 PQX589755:PQY589755 QAT589755:QAU589755 QKP589755:QKQ589755 QUL589755:QUM589755 REH589755:REI589755 ROD589755:ROE589755 RXZ589755:RYA589755 SHV589755:SHW589755 SRR589755:SRS589755 TBN589755:TBO589755 TLJ589755:TLK589755 TVF589755:TVG589755 UFB589755:UFC589755 UOX589755:UOY589755 UYT589755:UYU589755 VIP589755:VIQ589755 VSL589755:VSM589755 WCH589755:WCI589755 WMD589755:WME589755 WVZ589755:WWA589755 R655291:S655291 JN655291:JO655291 TJ655291:TK655291 ADF655291:ADG655291 ANB655291:ANC655291 AWX655291:AWY655291 BGT655291:BGU655291 BQP655291:BQQ655291 CAL655291:CAM655291 CKH655291:CKI655291 CUD655291:CUE655291 DDZ655291:DEA655291 DNV655291:DNW655291 DXR655291:DXS655291 EHN655291:EHO655291 ERJ655291:ERK655291 FBF655291:FBG655291 FLB655291:FLC655291 FUX655291:FUY655291 GET655291:GEU655291 GOP655291:GOQ655291 GYL655291:GYM655291 HIH655291:HII655291 HSD655291:HSE655291 IBZ655291:ICA655291 ILV655291:ILW655291 IVR655291:IVS655291 JFN655291:JFO655291 JPJ655291:JPK655291 JZF655291:JZG655291 KJB655291:KJC655291 KSX655291:KSY655291 LCT655291:LCU655291 LMP655291:LMQ655291 LWL655291:LWM655291 MGH655291:MGI655291 MQD655291:MQE655291 MZZ655291:NAA655291 NJV655291:NJW655291 NTR655291:NTS655291 ODN655291:ODO655291 ONJ655291:ONK655291 OXF655291:OXG655291 PHB655291:PHC655291 PQX655291:PQY655291 QAT655291:QAU655291 QKP655291:QKQ655291 QUL655291:QUM655291 REH655291:REI655291 ROD655291:ROE655291 RXZ655291:RYA655291 SHV655291:SHW655291 SRR655291:SRS655291 TBN655291:TBO655291 TLJ655291:TLK655291 TVF655291:TVG655291 UFB655291:UFC655291 UOX655291:UOY655291 UYT655291:UYU655291 VIP655291:VIQ655291 VSL655291:VSM655291 WCH655291:WCI655291 WMD655291:WME655291 WVZ655291:WWA655291 R720827:S720827 JN720827:JO720827 TJ720827:TK720827 ADF720827:ADG720827 ANB720827:ANC720827 AWX720827:AWY720827 BGT720827:BGU720827 BQP720827:BQQ720827 CAL720827:CAM720827 CKH720827:CKI720827 CUD720827:CUE720827 DDZ720827:DEA720827 DNV720827:DNW720827 DXR720827:DXS720827 EHN720827:EHO720827 ERJ720827:ERK720827 FBF720827:FBG720827 FLB720827:FLC720827 FUX720827:FUY720827 GET720827:GEU720827 GOP720827:GOQ720827 GYL720827:GYM720827 HIH720827:HII720827 HSD720827:HSE720827 IBZ720827:ICA720827 ILV720827:ILW720827 IVR720827:IVS720827 JFN720827:JFO720827 JPJ720827:JPK720827 JZF720827:JZG720827 KJB720827:KJC720827 KSX720827:KSY720827 LCT720827:LCU720827 LMP720827:LMQ720827 LWL720827:LWM720827 MGH720827:MGI720827 MQD720827:MQE720827 MZZ720827:NAA720827 NJV720827:NJW720827 NTR720827:NTS720827 ODN720827:ODO720827 ONJ720827:ONK720827 OXF720827:OXG720827 PHB720827:PHC720827 PQX720827:PQY720827 QAT720827:QAU720827 QKP720827:QKQ720827 QUL720827:QUM720827 REH720827:REI720827 ROD720827:ROE720827 RXZ720827:RYA720827 SHV720827:SHW720827 SRR720827:SRS720827 TBN720827:TBO720827 TLJ720827:TLK720827 TVF720827:TVG720827 UFB720827:UFC720827 UOX720827:UOY720827 UYT720827:UYU720827 VIP720827:VIQ720827 VSL720827:VSM720827 WCH720827:WCI720827 WMD720827:WME720827 WVZ720827:WWA720827 R786363:S786363 JN786363:JO786363 TJ786363:TK786363 ADF786363:ADG786363 ANB786363:ANC786363 AWX786363:AWY786363 BGT786363:BGU786363 BQP786363:BQQ786363 CAL786363:CAM786363 CKH786363:CKI786363 CUD786363:CUE786363 DDZ786363:DEA786363 DNV786363:DNW786363 DXR786363:DXS786363 EHN786363:EHO786363 ERJ786363:ERK786363 FBF786363:FBG786363 FLB786363:FLC786363 FUX786363:FUY786363 GET786363:GEU786363 GOP786363:GOQ786363 GYL786363:GYM786363 HIH786363:HII786363 HSD786363:HSE786363 IBZ786363:ICA786363 ILV786363:ILW786363 IVR786363:IVS786363 JFN786363:JFO786363 JPJ786363:JPK786363 JZF786363:JZG786363 KJB786363:KJC786363 KSX786363:KSY786363 LCT786363:LCU786363 LMP786363:LMQ786363 LWL786363:LWM786363 MGH786363:MGI786363 MQD786363:MQE786363 MZZ786363:NAA786363 NJV786363:NJW786363 NTR786363:NTS786363 ODN786363:ODO786363 ONJ786363:ONK786363 OXF786363:OXG786363 PHB786363:PHC786363 PQX786363:PQY786363 QAT786363:QAU786363 QKP786363:QKQ786363 QUL786363:QUM786363 REH786363:REI786363 ROD786363:ROE786363 RXZ786363:RYA786363 SHV786363:SHW786363 SRR786363:SRS786363 TBN786363:TBO786363 TLJ786363:TLK786363 TVF786363:TVG786363 UFB786363:UFC786363 UOX786363:UOY786363 UYT786363:UYU786363 VIP786363:VIQ786363 VSL786363:VSM786363 WCH786363:WCI786363 WMD786363:WME786363 WVZ786363:WWA786363 R851899:S851899 JN851899:JO851899 TJ851899:TK851899 ADF851899:ADG851899 ANB851899:ANC851899 AWX851899:AWY851899 BGT851899:BGU851899 BQP851899:BQQ851899 CAL851899:CAM851899 CKH851899:CKI851899 CUD851899:CUE851899 DDZ851899:DEA851899 DNV851899:DNW851899 DXR851899:DXS851899 EHN851899:EHO851899 ERJ851899:ERK851899 FBF851899:FBG851899 FLB851899:FLC851899 FUX851899:FUY851899 GET851899:GEU851899 GOP851899:GOQ851899 GYL851899:GYM851899 HIH851899:HII851899 HSD851899:HSE851899 IBZ851899:ICA851899 ILV851899:ILW851899 IVR851899:IVS851899 JFN851899:JFO851899 JPJ851899:JPK851899 JZF851899:JZG851899 KJB851899:KJC851899 KSX851899:KSY851899 LCT851899:LCU851899 LMP851899:LMQ851899 LWL851899:LWM851899 MGH851899:MGI851899 MQD851899:MQE851899 MZZ851899:NAA851899 NJV851899:NJW851899 NTR851899:NTS851899 ODN851899:ODO851899 ONJ851899:ONK851899 OXF851899:OXG851899 PHB851899:PHC851899 PQX851899:PQY851899 QAT851899:QAU851899 QKP851899:QKQ851899 QUL851899:QUM851899 REH851899:REI851899 ROD851899:ROE851899 RXZ851899:RYA851899 SHV851899:SHW851899 SRR851899:SRS851899 TBN851899:TBO851899 TLJ851899:TLK851899 TVF851899:TVG851899 UFB851899:UFC851899 UOX851899:UOY851899 UYT851899:UYU851899 VIP851899:VIQ851899 VSL851899:VSM851899 WCH851899:WCI851899 WMD851899:WME851899 WVZ851899:WWA851899 R917435:S917435 JN917435:JO917435 TJ917435:TK917435 ADF917435:ADG917435 ANB917435:ANC917435 AWX917435:AWY917435 BGT917435:BGU917435 BQP917435:BQQ917435 CAL917435:CAM917435 CKH917435:CKI917435 CUD917435:CUE917435 DDZ917435:DEA917435 DNV917435:DNW917435 DXR917435:DXS917435 EHN917435:EHO917435 ERJ917435:ERK917435 FBF917435:FBG917435 FLB917435:FLC917435 FUX917435:FUY917435 GET917435:GEU917435 GOP917435:GOQ917435 GYL917435:GYM917435 HIH917435:HII917435 HSD917435:HSE917435 IBZ917435:ICA917435 ILV917435:ILW917435 IVR917435:IVS917435 JFN917435:JFO917435 JPJ917435:JPK917435 JZF917435:JZG917435 KJB917435:KJC917435 KSX917435:KSY917435 LCT917435:LCU917435 LMP917435:LMQ917435 LWL917435:LWM917435 MGH917435:MGI917435 MQD917435:MQE917435 MZZ917435:NAA917435 NJV917435:NJW917435 NTR917435:NTS917435 ODN917435:ODO917435 ONJ917435:ONK917435 OXF917435:OXG917435 PHB917435:PHC917435 PQX917435:PQY917435 QAT917435:QAU917435 QKP917435:QKQ917435 QUL917435:QUM917435 REH917435:REI917435 ROD917435:ROE917435 RXZ917435:RYA917435 SHV917435:SHW917435 SRR917435:SRS917435 TBN917435:TBO917435 TLJ917435:TLK917435 TVF917435:TVG917435 UFB917435:UFC917435 UOX917435:UOY917435 UYT917435:UYU917435 VIP917435:VIQ917435 VSL917435:VSM917435 WCH917435:WCI917435 WMD917435:WME917435 WVZ917435:WWA917435 R982971:S982971 JN982971:JO982971 TJ982971:TK982971 ADF982971:ADG982971 ANB982971:ANC982971 AWX982971:AWY982971 BGT982971:BGU982971 BQP982971:BQQ982971 CAL982971:CAM982971 CKH982971:CKI982971 CUD982971:CUE982971 DDZ982971:DEA982971 DNV982971:DNW982971 DXR982971:DXS982971 EHN982971:EHO982971 ERJ982971:ERK982971 FBF982971:FBG982971 FLB982971:FLC982971 FUX982971:FUY982971 GET982971:GEU982971 GOP982971:GOQ982971 GYL982971:GYM982971 HIH982971:HII982971 HSD982971:HSE982971 IBZ982971:ICA982971 ILV982971:ILW982971 IVR982971:IVS982971 JFN982971:JFO982971 JPJ982971:JPK982971 JZF982971:JZG982971 KJB982971:KJC982971 KSX982971:KSY982971 LCT982971:LCU982971 LMP982971:LMQ982971 LWL982971:LWM982971 MGH982971:MGI982971 MQD982971:MQE982971 MZZ982971:NAA982971 NJV982971:NJW982971 NTR982971:NTS982971 ODN982971:ODO982971 ONJ982971:ONK982971 OXF982971:OXG982971 PHB982971:PHC982971 PQX982971:PQY982971 QAT982971:QAU982971 QKP982971:QKQ982971 QUL982971:QUM982971 REH982971:REI982971 ROD982971:ROE982971 RXZ982971:RYA982971 SHV982971:SHW982971 SRR982971:SRS982971 TBN982971:TBO982971 TLJ982971:TLK982971 TVF982971:TVG982971 UFB982971:UFC982971 UOX982971:UOY982971 UYT982971:UYU982971 VIP982971:VIQ982971 VSL982971:VSM982971 WCH982971:WCI982971 WMD982971:WME982971 WVZ982971:WWA982971 R159:S159" xr:uid="{5D948368-78C0-4B91-885D-2068FDDFF0B2}">
      <formula1>0</formula1>
      <formula2>1</formula2>
    </dataValidation>
    <dataValidation type="list" allowBlank="1" showErrorMessage="1" sqref="J23:S23 JF23:JO23 TB23:TK23 ACX23:ADG23 AMT23:ANC23 AWP23:AWY23 BGL23:BGU23 BQH23:BQQ23 CAD23:CAM23 CJZ23:CKI23 CTV23:CUE23 DDR23:DEA23 DNN23:DNW23 DXJ23:DXS23 EHF23:EHO23 ERB23:ERK23 FAX23:FBG23 FKT23:FLC23 FUP23:FUY23 GEL23:GEU23 GOH23:GOQ23 GYD23:GYM23 HHZ23:HII23 HRV23:HSE23 IBR23:ICA23 ILN23:ILW23 IVJ23:IVS23 JFF23:JFO23 JPB23:JPK23 JYX23:JZG23 KIT23:KJC23 KSP23:KSY23 LCL23:LCU23 LMH23:LMQ23 LWD23:LWM23 MFZ23:MGI23 MPV23:MQE23 MZR23:NAA23 NJN23:NJW23 NTJ23:NTS23 ODF23:ODO23 ONB23:ONK23 OWX23:OXG23 PGT23:PHC23 PQP23:PQY23 QAL23:QAU23 QKH23:QKQ23 QUD23:QUM23 RDZ23:REI23 RNV23:ROE23 RXR23:RYA23 SHN23:SHW23 SRJ23:SRS23 TBF23:TBO23 TLB23:TLK23 TUX23:TVG23 UET23:UFC23 UOP23:UOY23 UYL23:UYU23 VIH23:VIQ23 VSD23:VSM23 WBZ23:WCI23 WLV23:WME23 WVR23:WWA23 J65474:S65474 JF65474:JO65474 TB65474:TK65474 ACX65474:ADG65474 AMT65474:ANC65474 AWP65474:AWY65474 BGL65474:BGU65474 BQH65474:BQQ65474 CAD65474:CAM65474 CJZ65474:CKI65474 CTV65474:CUE65474 DDR65474:DEA65474 DNN65474:DNW65474 DXJ65474:DXS65474 EHF65474:EHO65474 ERB65474:ERK65474 FAX65474:FBG65474 FKT65474:FLC65474 FUP65474:FUY65474 GEL65474:GEU65474 GOH65474:GOQ65474 GYD65474:GYM65474 HHZ65474:HII65474 HRV65474:HSE65474 IBR65474:ICA65474 ILN65474:ILW65474 IVJ65474:IVS65474 JFF65474:JFO65474 JPB65474:JPK65474 JYX65474:JZG65474 KIT65474:KJC65474 KSP65474:KSY65474 LCL65474:LCU65474 LMH65474:LMQ65474 LWD65474:LWM65474 MFZ65474:MGI65474 MPV65474:MQE65474 MZR65474:NAA65474 NJN65474:NJW65474 NTJ65474:NTS65474 ODF65474:ODO65474 ONB65474:ONK65474 OWX65474:OXG65474 PGT65474:PHC65474 PQP65474:PQY65474 QAL65474:QAU65474 QKH65474:QKQ65474 QUD65474:QUM65474 RDZ65474:REI65474 RNV65474:ROE65474 RXR65474:RYA65474 SHN65474:SHW65474 SRJ65474:SRS65474 TBF65474:TBO65474 TLB65474:TLK65474 TUX65474:TVG65474 UET65474:UFC65474 UOP65474:UOY65474 UYL65474:UYU65474 VIH65474:VIQ65474 VSD65474:VSM65474 WBZ65474:WCI65474 WLV65474:WME65474 WVR65474:WWA65474 J131010:S131010 JF131010:JO131010 TB131010:TK131010 ACX131010:ADG131010 AMT131010:ANC131010 AWP131010:AWY131010 BGL131010:BGU131010 BQH131010:BQQ131010 CAD131010:CAM131010 CJZ131010:CKI131010 CTV131010:CUE131010 DDR131010:DEA131010 DNN131010:DNW131010 DXJ131010:DXS131010 EHF131010:EHO131010 ERB131010:ERK131010 FAX131010:FBG131010 FKT131010:FLC131010 FUP131010:FUY131010 GEL131010:GEU131010 GOH131010:GOQ131010 GYD131010:GYM131010 HHZ131010:HII131010 HRV131010:HSE131010 IBR131010:ICA131010 ILN131010:ILW131010 IVJ131010:IVS131010 JFF131010:JFO131010 JPB131010:JPK131010 JYX131010:JZG131010 KIT131010:KJC131010 KSP131010:KSY131010 LCL131010:LCU131010 LMH131010:LMQ131010 LWD131010:LWM131010 MFZ131010:MGI131010 MPV131010:MQE131010 MZR131010:NAA131010 NJN131010:NJW131010 NTJ131010:NTS131010 ODF131010:ODO131010 ONB131010:ONK131010 OWX131010:OXG131010 PGT131010:PHC131010 PQP131010:PQY131010 QAL131010:QAU131010 QKH131010:QKQ131010 QUD131010:QUM131010 RDZ131010:REI131010 RNV131010:ROE131010 RXR131010:RYA131010 SHN131010:SHW131010 SRJ131010:SRS131010 TBF131010:TBO131010 TLB131010:TLK131010 TUX131010:TVG131010 UET131010:UFC131010 UOP131010:UOY131010 UYL131010:UYU131010 VIH131010:VIQ131010 VSD131010:VSM131010 WBZ131010:WCI131010 WLV131010:WME131010 WVR131010:WWA131010 J196546:S196546 JF196546:JO196546 TB196546:TK196546 ACX196546:ADG196546 AMT196546:ANC196546 AWP196546:AWY196546 BGL196546:BGU196546 BQH196546:BQQ196546 CAD196546:CAM196546 CJZ196546:CKI196546 CTV196546:CUE196546 DDR196546:DEA196546 DNN196546:DNW196546 DXJ196546:DXS196546 EHF196546:EHO196546 ERB196546:ERK196546 FAX196546:FBG196546 FKT196546:FLC196546 FUP196546:FUY196546 GEL196546:GEU196546 GOH196546:GOQ196546 GYD196546:GYM196546 HHZ196546:HII196546 HRV196546:HSE196546 IBR196546:ICA196546 ILN196546:ILW196546 IVJ196546:IVS196546 JFF196546:JFO196546 JPB196546:JPK196546 JYX196546:JZG196546 KIT196546:KJC196546 KSP196546:KSY196546 LCL196546:LCU196546 LMH196546:LMQ196546 LWD196546:LWM196546 MFZ196546:MGI196546 MPV196546:MQE196546 MZR196546:NAA196546 NJN196546:NJW196546 NTJ196546:NTS196546 ODF196546:ODO196546 ONB196546:ONK196546 OWX196546:OXG196546 PGT196546:PHC196546 PQP196546:PQY196546 QAL196546:QAU196546 QKH196546:QKQ196546 QUD196546:QUM196546 RDZ196546:REI196546 RNV196546:ROE196546 RXR196546:RYA196546 SHN196546:SHW196546 SRJ196546:SRS196546 TBF196546:TBO196546 TLB196546:TLK196546 TUX196546:TVG196546 UET196546:UFC196546 UOP196546:UOY196546 UYL196546:UYU196546 VIH196546:VIQ196546 VSD196546:VSM196546 WBZ196546:WCI196546 WLV196546:WME196546 WVR196546:WWA196546 J262082:S262082 JF262082:JO262082 TB262082:TK262082 ACX262082:ADG262082 AMT262082:ANC262082 AWP262082:AWY262082 BGL262082:BGU262082 BQH262082:BQQ262082 CAD262082:CAM262082 CJZ262082:CKI262082 CTV262082:CUE262082 DDR262082:DEA262082 DNN262082:DNW262082 DXJ262082:DXS262082 EHF262082:EHO262082 ERB262082:ERK262082 FAX262082:FBG262082 FKT262082:FLC262082 FUP262082:FUY262082 GEL262082:GEU262082 GOH262082:GOQ262082 GYD262082:GYM262082 HHZ262082:HII262082 HRV262082:HSE262082 IBR262082:ICA262082 ILN262082:ILW262082 IVJ262082:IVS262082 JFF262082:JFO262082 JPB262082:JPK262082 JYX262082:JZG262082 KIT262082:KJC262082 KSP262082:KSY262082 LCL262082:LCU262082 LMH262082:LMQ262082 LWD262082:LWM262082 MFZ262082:MGI262082 MPV262082:MQE262082 MZR262082:NAA262082 NJN262082:NJW262082 NTJ262082:NTS262082 ODF262082:ODO262082 ONB262082:ONK262082 OWX262082:OXG262082 PGT262082:PHC262082 PQP262082:PQY262082 QAL262082:QAU262082 QKH262082:QKQ262082 QUD262082:QUM262082 RDZ262082:REI262082 RNV262082:ROE262082 RXR262082:RYA262082 SHN262082:SHW262082 SRJ262082:SRS262082 TBF262082:TBO262082 TLB262082:TLK262082 TUX262082:TVG262082 UET262082:UFC262082 UOP262082:UOY262082 UYL262082:UYU262082 VIH262082:VIQ262082 VSD262082:VSM262082 WBZ262082:WCI262082 WLV262082:WME262082 WVR262082:WWA262082 J327618:S327618 JF327618:JO327618 TB327618:TK327618 ACX327618:ADG327618 AMT327618:ANC327618 AWP327618:AWY327618 BGL327618:BGU327618 BQH327618:BQQ327618 CAD327618:CAM327618 CJZ327618:CKI327618 CTV327618:CUE327618 DDR327618:DEA327618 DNN327618:DNW327618 DXJ327618:DXS327618 EHF327618:EHO327618 ERB327618:ERK327618 FAX327618:FBG327618 FKT327618:FLC327618 FUP327618:FUY327618 GEL327618:GEU327618 GOH327618:GOQ327618 GYD327618:GYM327618 HHZ327618:HII327618 HRV327618:HSE327618 IBR327618:ICA327618 ILN327618:ILW327618 IVJ327618:IVS327618 JFF327618:JFO327618 JPB327618:JPK327618 JYX327618:JZG327618 KIT327618:KJC327618 KSP327618:KSY327618 LCL327618:LCU327618 LMH327618:LMQ327618 LWD327618:LWM327618 MFZ327618:MGI327618 MPV327618:MQE327618 MZR327618:NAA327618 NJN327618:NJW327618 NTJ327618:NTS327618 ODF327618:ODO327618 ONB327618:ONK327618 OWX327618:OXG327618 PGT327618:PHC327618 PQP327618:PQY327618 QAL327618:QAU327618 QKH327618:QKQ327618 QUD327618:QUM327618 RDZ327618:REI327618 RNV327618:ROE327618 RXR327618:RYA327618 SHN327618:SHW327618 SRJ327618:SRS327618 TBF327618:TBO327618 TLB327618:TLK327618 TUX327618:TVG327618 UET327618:UFC327618 UOP327618:UOY327618 UYL327618:UYU327618 VIH327618:VIQ327618 VSD327618:VSM327618 WBZ327618:WCI327618 WLV327618:WME327618 WVR327618:WWA327618 J393154:S393154 JF393154:JO393154 TB393154:TK393154 ACX393154:ADG393154 AMT393154:ANC393154 AWP393154:AWY393154 BGL393154:BGU393154 BQH393154:BQQ393154 CAD393154:CAM393154 CJZ393154:CKI393154 CTV393154:CUE393154 DDR393154:DEA393154 DNN393154:DNW393154 DXJ393154:DXS393154 EHF393154:EHO393154 ERB393154:ERK393154 FAX393154:FBG393154 FKT393154:FLC393154 FUP393154:FUY393154 GEL393154:GEU393154 GOH393154:GOQ393154 GYD393154:GYM393154 HHZ393154:HII393154 HRV393154:HSE393154 IBR393154:ICA393154 ILN393154:ILW393154 IVJ393154:IVS393154 JFF393154:JFO393154 JPB393154:JPK393154 JYX393154:JZG393154 KIT393154:KJC393154 KSP393154:KSY393154 LCL393154:LCU393154 LMH393154:LMQ393154 LWD393154:LWM393154 MFZ393154:MGI393154 MPV393154:MQE393154 MZR393154:NAA393154 NJN393154:NJW393154 NTJ393154:NTS393154 ODF393154:ODO393154 ONB393154:ONK393154 OWX393154:OXG393154 PGT393154:PHC393154 PQP393154:PQY393154 QAL393154:QAU393154 QKH393154:QKQ393154 QUD393154:QUM393154 RDZ393154:REI393154 RNV393154:ROE393154 RXR393154:RYA393154 SHN393154:SHW393154 SRJ393154:SRS393154 TBF393154:TBO393154 TLB393154:TLK393154 TUX393154:TVG393154 UET393154:UFC393154 UOP393154:UOY393154 UYL393154:UYU393154 VIH393154:VIQ393154 VSD393154:VSM393154 WBZ393154:WCI393154 WLV393154:WME393154 WVR393154:WWA393154 J458690:S458690 JF458690:JO458690 TB458690:TK458690 ACX458690:ADG458690 AMT458690:ANC458690 AWP458690:AWY458690 BGL458690:BGU458690 BQH458690:BQQ458690 CAD458690:CAM458690 CJZ458690:CKI458690 CTV458690:CUE458690 DDR458690:DEA458690 DNN458690:DNW458690 DXJ458690:DXS458690 EHF458690:EHO458690 ERB458690:ERK458690 FAX458690:FBG458690 FKT458690:FLC458690 FUP458690:FUY458690 GEL458690:GEU458690 GOH458690:GOQ458690 GYD458690:GYM458690 HHZ458690:HII458690 HRV458690:HSE458690 IBR458690:ICA458690 ILN458690:ILW458690 IVJ458690:IVS458690 JFF458690:JFO458690 JPB458690:JPK458690 JYX458690:JZG458690 KIT458690:KJC458690 KSP458690:KSY458690 LCL458690:LCU458690 LMH458690:LMQ458690 LWD458690:LWM458690 MFZ458690:MGI458690 MPV458690:MQE458690 MZR458690:NAA458690 NJN458690:NJW458690 NTJ458690:NTS458690 ODF458690:ODO458690 ONB458690:ONK458690 OWX458690:OXG458690 PGT458690:PHC458690 PQP458690:PQY458690 QAL458690:QAU458690 QKH458690:QKQ458690 QUD458690:QUM458690 RDZ458690:REI458690 RNV458690:ROE458690 RXR458690:RYA458690 SHN458690:SHW458690 SRJ458690:SRS458690 TBF458690:TBO458690 TLB458690:TLK458690 TUX458690:TVG458690 UET458690:UFC458690 UOP458690:UOY458690 UYL458690:UYU458690 VIH458690:VIQ458690 VSD458690:VSM458690 WBZ458690:WCI458690 WLV458690:WME458690 WVR458690:WWA458690 J524226:S524226 JF524226:JO524226 TB524226:TK524226 ACX524226:ADG524226 AMT524226:ANC524226 AWP524226:AWY524226 BGL524226:BGU524226 BQH524226:BQQ524226 CAD524226:CAM524226 CJZ524226:CKI524226 CTV524226:CUE524226 DDR524226:DEA524226 DNN524226:DNW524226 DXJ524226:DXS524226 EHF524226:EHO524226 ERB524226:ERK524226 FAX524226:FBG524226 FKT524226:FLC524226 FUP524226:FUY524226 GEL524226:GEU524226 GOH524226:GOQ524226 GYD524226:GYM524226 HHZ524226:HII524226 HRV524226:HSE524226 IBR524226:ICA524226 ILN524226:ILW524226 IVJ524226:IVS524226 JFF524226:JFO524226 JPB524226:JPK524226 JYX524226:JZG524226 KIT524226:KJC524226 KSP524226:KSY524226 LCL524226:LCU524226 LMH524226:LMQ524226 LWD524226:LWM524226 MFZ524226:MGI524226 MPV524226:MQE524226 MZR524226:NAA524226 NJN524226:NJW524226 NTJ524226:NTS524226 ODF524226:ODO524226 ONB524226:ONK524226 OWX524226:OXG524226 PGT524226:PHC524226 PQP524226:PQY524226 QAL524226:QAU524226 QKH524226:QKQ524226 QUD524226:QUM524226 RDZ524226:REI524226 RNV524226:ROE524226 RXR524226:RYA524226 SHN524226:SHW524226 SRJ524226:SRS524226 TBF524226:TBO524226 TLB524226:TLK524226 TUX524226:TVG524226 UET524226:UFC524226 UOP524226:UOY524226 UYL524226:UYU524226 VIH524226:VIQ524226 VSD524226:VSM524226 WBZ524226:WCI524226 WLV524226:WME524226 WVR524226:WWA524226 J589762:S589762 JF589762:JO589762 TB589762:TK589762 ACX589762:ADG589762 AMT589762:ANC589762 AWP589762:AWY589762 BGL589762:BGU589762 BQH589762:BQQ589762 CAD589762:CAM589762 CJZ589762:CKI589762 CTV589762:CUE589762 DDR589762:DEA589762 DNN589762:DNW589762 DXJ589762:DXS589762 EHF589762:EHO589762 ERB589762:ERK589762 FAX589762:FBG589762 FKT589762:FLC589762 FUP589762:FUY589762 GEL589762:GEU589762 GOH589762:GOQ589762 GYD589762:GYM589762 HHZ589762:HII589762 HRV589762:HSE589762 IBR589762:ICA589762 ILN589762:ILW589762 IVJ589762:IVS589762 JFF589762:JFO589762 JPB589762:JPK589762 JYX589762:JZG589762 KIT589762:KJC589762 KSP589762:KSY589762 LCL589762:LCU589762 LMH589762:LMQ589762 LWD589762:LWM589762 MFZ589762:MGI589762 MPV589762:MQE589762 MZR589762:NAA589762 NJN589762:NJW589762 NTJ589762:NTS589762 ODF589762:ODO589762 ONB589762:ONK589762 OWX589762:OXG589762 PGT589762:PHC589762 PQP589762:PQY589762 QAL589762:QAU589762 QKH589762:QKQ589762 QUD589762:QUM589762 RDZ589762:REI589762 RNV589762:ROE589762 RXR589762:RYA589762 SHN589762:SHW589762 SRJ589762:SRS589762 TBF589762:TBO589762 TLB589762:TLK589762 TUX589762:TVG589762 UET589762:UFC589762 UOP589762:UOY589762 UYL589762:UYU589762 VIH589762:VIQ589762 VSD589762:VSM589762 WBZ589762:WCI589762 WLV589762:WME589762 WVR589762:WWA589762 J655298:S655298 JF655298:JO655298 TB655298:TK655298 ACX655298:ADG655298 AMT655298:ANC655298 AWP655298:AWY655298 BGL655298:BGU655298 BQH655298:BQQ655298 CAD655298:CAM655298 CJZ655298:CKI655298 CTV655298:CUE655298 DDR655298:DEA655298 DNN655298:DNW655298 DXJ655298:DXS655298 EHF655298:EHO655298 ERB655298:ERK655298 FAX655298:FBG655298 FKT655298:FLC655298 FUP655298:FUY655298 GEL655298:GEU655298 GOH655298:GOQ655298 GYD655298:GYM655298 HHZ655298:HII655298 HRV655298:HSE655298 IBR655298:ICA655298 ILN655298:ILW655298 IVJ655298:IVS655298 JFF655298:JFO655298 JPB655298:JPK655298 JYX655298:JZG655298 KIT655298:KJC655298 KSP655298:KSY655298 LCL655298:LCU655298 LMH655298:LMQ655298 LWD655298:LWM655298 MFZ655298:MGI655298 MPV655298:MQE655298 MZR655298:NAA655298 NJN655298:NJW655298 NTJ655298:NTS655298 ODF655298:ODO655298 ONB655298:ONK655298 OWX655298:OXG655298 PGT655298:PHC655298 PQP655298:PQY655298 QAL655298:QAU655298 QKH655298:QKQ655298 QUD655298:QUM655298 RDZ655298:REI655298 RNV655298:ROE655298 RXR655298:RYA655298 SHN655298:SHW655298 SRJ655298:SRS655298 TBF655298:TBO655298 TLB655298:TLK655298 TUX655298:TVG655298 UET655298:UFC655298 UOP655298:UOY655298 UYL655298:UYU655298 VIH655298:VIQ655298 VSD655298:VSM655298 WBZ655298:WCI655298 WLV655298:WME655298 WVR655298:WWA655298 J720834:S720834 JF720834:JO720834 TB720834:TK720834 ACX720834:ADG720834 AMT720834:ANC720834 AWP720834:AWY720834 BGL720834:BGU720834 BQH720834:BQQ720834 CAD720834:CAM720834 CJZ720834:CKI720834 CTV720834:CUE720834 DDR720834:DEA720834 DNN720834:DNW720834 DXJ720834:DXS720834 EHF720834:EHO720834 ERB720834:ERK720834 FAX720834:FBG720834 FKT720834:FLC720834 FUP720834:FUY720834 GEL720834:GEU720834 GOH720834:GOQ720834 GYD720834:GYM720834 HHZ720834:HII720834 HRV720834:HSE720834 IBR720834:ICA720834 ILN720834:ILW720834 IVJ720834:IVS720834 JFF720834:JFO720834 JPB720834:JPK720834 JYX720834:JZG720834 KIT720834:KJC720834 KSP720834:KSY720834 LCL720834:LCU720834 LMH720834:LMQ720834 LWD720834:LWM720834 MFZ720834:MGI720834 MPV720834:MQE720834 MZR720834:NAA720834 NJN720834:NJW720834 NTJ720834:NTS720834 ODF720834:ODO720834 ONB720834:ONK720834 OWX720834:OXG720834 PGT720834:PHC720834 PQP720834:PQY720834 QAL720834:QAU720834 QKH720834:QKQ720834 QUD720834:QUM720834 RDZ720834:REI720834 RNV720834:ROE720834 RXR720834:RYA720834 SHN720834:SHW720834 SRJ720834:SRS720834 TBF720834:TBO720834 TLB720834:TLK720834 TUX720834:TVG720834 UET720834:UFC720834 UOP720834:UOY720834 UYL720834:UYU720834 VIH720834:VIQ720834 VSD720834:VSM720834 WBZ720834:WCI720834 WLV720834:WME720834 WVR720834:WWA720834 J786370:S786370 JF786370:JO786370 TB786370:TK786370 ACX786370:ADG786370 AMT786370:ANC786370 AWP786370:AWY786370 BGL786370:BGU786370 BQH786370:BQQ786370 CAD786370:CAM786370 CJZ786370:CKI786370 CTV786370:CUE786370 DDR786370:DEA786370 DNN786370:DNW786370 DXJ786370:DXS786370 EHF786370:EHO786370 ERB786370:ERK786370 FAX786370:FBG786370 FKT786370:FLC786370 FUP786370:FUY786370 GEL786370:GEU786370 GOH786370:GOQ786370 GYD786370:GYM786370 HHZ786370:HII786370 HRV786370:HSE786370 IBR786370:ICA786370 ILN786370:ILW786370 IVJ786370:IVS786370 JFF786370:JFO786370 JPB786370:JPK786370 JYX786370:JZG786370 KIT786370:KJC786370 KSP786370:KSY786370 LCL786370:LCU786370 LMH786370:LMQ786370 LWD786370:LWM786370 MFZ786370:MGI786370 MPV786370:MQE786370 MZR786370:NAA786370 NJN786370:NJW786370 NTJ786370:NTS786370 ODF786370:ODO786370 ONB786370:ONK786370 OWX786370:OXG786370 PGT786370:PHC786370 PQP786370:PQY786370 QAL786370:QAU786370 QKH786370:QKQ786370 QUD786370:QUM786370 RDZ786370:REI786370 RNV786370:ROE786370 RXR786370:RYA786370 SHN786370:SHW786370 SRJ786370:SRS786370 TBF786370:TBO786370 TLB786370:TLK786370 TUX786370:TVG786370 UET786370:UFC786370 UOP786370:UOY786370 UYL786370:UYU786370 VIH786370:VIQ786370 VSD786370:VSM786370 WBZ786370:WCI786370 WLV786370:WME786370 WVR786370:WWA786370 J851906:S851906 JF851906:JO851906 TB851906:TK851906 ACX851906:ADG851906 AMT851906:ANC851906 AWP851906:AWY851906 BGL851906:BGU851906 BQH851906:BQQ851906 CAD851906:CAM851906 CJZ851906:CKI851906 CTV851906:CUE851906 DDR851906:DEA851906 DNN851906:DNW851906 DXJ851906:DXS851906 EHF851906:EHO851906 ERB851906:ERK851906 FAX851906:FBG851906 FKT851906:FLC851906 FUP851906:FUY851906 GEL851906:GEU851906 GOH851906:GOQ851906 GYD851906:GYM851906 HHZ851906:HII851906 HRV851906:HSE851906 IBR851906:ICA851906 ILN851906:ILW851906 IVJ851906:IVS851906 JFF851906:JFO851906 JPB851906:JPK851906 JYX851906:JZG851906 KIT851906:KJC851906 KSP851906:KSY851906 LCL851906:LCU851906 LMH851906:LMQ851906 LWD851906:LWM851906 MFZ851906:MGI851906 MPV851906:MQE851906 MZR851906:NAA851906 NJN851906:NJW851906 NTJ851906:NTS851906 ODF851906:ODO851906 ONB851906:ONK851906 OWX851906:OXG851906 PGT851906:PHC851906 PQP851906:PQY851906 QAL851906:QAU851906 QKH851906:QKQ851906 QUD851906:QUM851906 RDZ851906:REI851906 RNV851906:ROE851906 RXR851906:RYA851906 SHN851906:SHW851906 SRJ851906:SRS851906 TBF851906:TBO851906 TLB851906:TLK851906 TUX851906:TVG851906 UET851906:UFC851906 UOP851906:UOY851906 UYL851906:UYU851906 VIH851906:VIQ851906 VSD851906:VSM851906 WBZ851906:WCI851906 WLV851906:WME851906 WVR851906:WWA851906 J917442:S917442 JF917442:JO917442 TB917442:TK917442 ACX917442:ADG917442 AMT917442:ANC917442 AWP917442:AWY917442 BGL917442:BGU917442 BQH917442:BQQ917442 CAD917442:CAM917442 CJZ917442:CKI917442 CTV917442:CUE917442 DDR917442:DEA917442 DNN917442:DNW917442 DXJ917442:DXS917442 EHF917442:EHO917442 ERB917442:ERK917442 FAX917442:FBG917442 FKT917442:FLC917442 FUP917442:FUY917442 GEL917442:GEU917442 GOH917442:GOQ917442 GYD917442:GYM917442 HHZ917442:HII917442 HRV917442:HSE917442 IBR917442:ICA917442 ILN917442:ILW917442 IVJ917442:IVS917442 JFF917442:JFO917442 JPB917442:JPK917442 JYX917442:JZG917442 KIT917442:KJC917442 KSP917442:KSY917442 LCL917442:LCU917442 LMH917442:LMQ917442 LWD917442:LWM917442 MFZ917442:MGI917442 MPV917442:MQE917442 MZR917442:NAA917442 NJN917442:NJW917442 NTJ917442:NTS917442 ODF917442:ODO917442 ONB917442:ONK917442 OWX917442:OXG917442 PGT917442:PHC917442 PQP917442:PQY917442 QAL917442:QAU917442 QKH917442:QKQ917442 QUD917442:QUM917442 RDZ917442:REI917442 RNV917442:ROE917442 RXR917442:RYA917442 SHN917442:SHW917442 SRJ917442:SRS917442 TBF917442:TBO917442 TLB917442:TLK917442 TUX917442:TVG917442 UET917442:UFC917442 UOP917442:UOY917442 UYL917442:UYU917442 VIH917442:VIQ917442 VSD917442:VSM917442 WBZ917442:WCI917442 WLV917442:WME917442 WVR917442:WWA917442 J982978:S982978 JF982978:JO982978 TB982978:TK982978 ACX982978:ADG982978 AMT982978:ANC982978 AWP982978:AWY982978 BGL982978:BGU982978 BQH982978:BQQ982978 CAD982978:CAM982978 CJZ982978:CKI982978 CTV982978:CUE982978 DDR982978:DEA982978 DNN982978:DNW982978 DXJ982978:DXS982978 EHF982978:EHO982978 ERB982978:ERK982978 FAX982978:FBG982978 FKT982978:FLC982978 FUP982978:FUY982978 GEL982978:GEU982978 GOH982978:GOQ982978 GYD982978:GYM982978 HHZ982978:HII982978 HRV982978:HSE982978 IBR982978:ICA982978 ILN982978:ILW982978 IVJ982978:IVS982978 JFF982978:JFO982978 JPB982978:JPK982978 JYX982978:JZG982978 KIT982978:KJC982978 KSP982978:KSY982978 LCL982978:LCU982978 LMH982978:LMQ982978 LWD982978:LWM982978 MFZ982978:MGI982978 MPV982978:MQE982978 MZR982978:NAA982978 NJN982978:NJW982978 NTJ982978:NTS982978 ODF982978:ODO982978 ONB982978:ONK982978 OWX982978:OXG982978 PGT982978:PHC982978 PQP982978:PQY982978 QAL982978:QAU982978 QKH982978:QKQ982978 QUD982978:QUM982978 RDZ982978:REI982978 RNV982978:ROE982978 RXR982978:RYA982978 SHN982978:SHW982978 SRJ982978:SRS982978 TBF982978:TBO982978 TLB982978:TLK982978 TUX982978:TVG982978 UET982978:UFC982978 UOP982978:UOY982978 UYL982978:UYU982978 VIH982978:VIQ982978 VSD982978:VSM982978 WBZ982978:WCI982978 WLV982978:WME982978 WVR982978:WWA982978 J63:S63 JF63:JO63 TB63:TK63 ACX63:ADG63 AMT63:ANC63 AWP63:AWY63 BGL63:BGU63 BQH63:BQQ63 CAD63:CAM63 CJZ63:CKI63 CTV63:CUE63 DDR63:DEA63 DNN63:DNW63 DXJ63:DXS63 EHF63:EHO63 ERB63:ERK63 FAX63:FBG63 FKT63:FLC63 FUP63:FUY63 GEL63:GEU63 GOH63:GOQ63 GYD63:GYM63 HHZ63:HII63 HRV63:HSE63 IBR63:ICA63 ILN63:ILW63 IVJ63:IVS63 JFF63:JFO63 JPB63:JPK63 JYX63:JZG63 KIT63:KJC63 KSP63:KSY63 LCL63:LCU63 LMH63:LMQ63 LWD63:LWM63 MFZ63:MGI63 MPV63:MQE63 MZR63:NAA63 NJN63:NJW63 NTJ63:NTS63 ODF63:ODO63 ONB63:ONK63 OWX63:OXG63 PGT63:PHC63 PQP63:PQY63 QAL63:QAU63 QKH63:QKQ63 QUD63:QUM63 RDZ63:REI63 RNV63:ROE63 RXR63:RYA63 SHN63:SHW63 SRJ63:SRS63 TBF63:TBO63 TLB63:TLK63 TUX63:TVG63 UET63:UFC63 UOP63:UOY63 UYL63:UYU63 VIH63:VIQ63 VSD63:VSM63 WBZ63:WCI63 WLV63:WME63 WVR63:WWA63 J65514:S65514 JF65514:JO65514 TB65514:TK65514 ACX65514:ADG65514 AMT65514:ANC65514 AWP65514:AWY65514 BGL65514:BGU65514 BQH65514:BQQ65514 CAD65514:CAM65514 CJZ65514:CKI65514 CTV65514:CUE65514 DDR65514:DEA65514 DNN65514:DNW65514 DXJ65514:DXS65514 EHF65514:EHO65514 ERB65514:ERK65514 FAX65514:FBG65514 FKT65514:FLC65514 FUP65514:FUY65514 GEL65514:GEU65514 GOH65514:GOQ65514 GYD65514:GYM65514 HHZ65514:HII65514 HRV65514:HSE65514 IBR65514:ICA65514 ILN65514:ILW65514 IVJ65514:IVS65514 JFF65514:JFO65514 JPB65514:JPK65514 JYX65514:JZG65514 KIT65514:KJC65514 KSP65514:KSY65514 LCL65514:LCU65514 LMH65514:LMQ65514 LWD65514:LWM65514 MFZ65514:MGI65514 MPV65514:MQE65514 MZR65514:NAA65514 NJN65514:NJW65514 NTJ65514:NTS65514 ODF65514:ODO65514 ONB65514:ONK65514 OWX65514:OXG65514 PGT65514:PHC65514 PQP65514:PQY65514 QAL65514:QAU65514 QKH65514:QKQ65514 QUD65514:QUM65514 RDZ65514:REI65514 RNV65514:ROE65514 RXR65514:RYA65514 SHN65514:SHW65514 SRJ65514:SRS65514 TBF65514:TBO65514 TLB65514:TLK65514 TUX65514:TVG65514 UET65514:UFC65514 UOP65514:UOY65514 UYL65514:UYU65514 VIH65514:VIQ65514 VSD65514:VSM65514 WBZ65514:WCI65514 WLV65514:WME65514 WVR65514:WWA65514 J131050:S131050 JF131050:JO131050 TB131050:TK131050 ACX131050:ADG131050 AMT131050:ANC131050 AWP131050:AWY131050 BGL131050:BGU131050 BQH131050:BQQ131050 CAD131050:CAM131050 CJZ131050:CKI131050 CTV131050:CUE131050 DDR131050:DEA131050 DNN131050:DNW131050 DXJ131050:DXS131050 EHF131050:EHO131050 ERB131050:ERK131050 FAX131050:FBG131050 FKT131050:FLC131050 FUP131050:FUY131050 GEL131050:GEU131050 GOH131050:GOQ131050 GYD131050:GYM131050 HHZ131050:HII131050 HRV131050:HSE131050 IBR131050:ICA131050 ILN131050:ILW131050 IVJ131050:IVS131050 JFF131050:JFO131050 JPB131050:JPK131050 JYX131050:JZG131050 KIT131050:KJC131050 KSP131050:KSY131050 LCL131050:LCU131050 LMH131050:LMQ131050 LWD131050:LWM131050 MFZ131050:MGI131050 MPV131050:MQE131050 MZR131050:NAA131050 NJN131050:NJW131050 NTJ131050:NTS131050 ODF131050:ODO131050 ONB131050:ONK131050 OWX131050:OXG131050 PGT131050:PHC131050 PQP131050:PQY131050 QAL131050:QAU131050 QKH131050:QKQ131050 QUD131050:QUM131050 RDZ131050:REI131050 RNV131050:ROE131050 RXR131050:RYA131050 SHN131050:SHW131050 SRJ131050:SRS131050 TBF131050:TBO131050 TLB131050:TLK131050 TUX131050:TVG131050 UET131050:UFC131050 UOP131050:UOY131050 UYL131050:UYU131050 VIH131050:VIQ131050 VSD131050:VSM131050 WBZ131050:WCI131050 WLV131050:WME131050 WVR131050:WWA131050 J196586:S196586 JF196586:JO196586 TB196586:TK196586 ACX196586:ADG196586 AMT196586:ANC196586 AWP196586:AWY196586 BGL196586:BGU196586 BQH196586:BQQ196586 CAD196586:CAM196586 CJZ196586:CKI196586 CTV196586:CUE196586 DDR196586:DEA196586 DNN196586:DNW196586 DXJ196586:DXS196586 EHF196586:EHO196586 ERB196586:ERK196586 FAX196586:FBG196586 FKT196586:FLC196586 FUP196586:FUY196586 GEL196586:GEU196586 GOH196586:GOQ196586 GYD196586:GYM196586 HHZ196586:HII196586 HRV196586:HSE196586 IBR196586:ICA196586 ILN196586:ILW196586 IVJ196586:IVS196586 JFF196586:JFO196586 JPB196586:JPK196586 JYX196586:JZG196586 KIT196586:KJC196586 KSP196586:KSY196586 LCL196586:LCU196586 LMH196586:LMQ196586 LWD196586:LWM196586 MFZ196586:MGI196586 MPV196586:MQE196586 MZR196586:NAA196586 NJN196586:NJW196586 NTJ196586:NTS196586 ODF196586:ODO196586 ONB196586:ONK196586 OWX196586:OXG196586 PGT196586:PHC196586 PQP196586:PQY196586 QAL196586:QAU196586 QKH196586:QKQ196586 QUD196586:QUM196586 RDZ196586:REI196586 RNV196586:ROE196586 RXR196586:RYA196586 SHN196586:SHW196586 SRJ196586:SRS196586 TBF196586:TBO196586 TLB196586:TLK196586 TUX196586:TVG196586 UET196586:UFC196586 UOP196586:UOY196586 UYL196586:UYU196586 VIH196586:VIQ196586 VSD196586:VSM196586 WBZ196586:WCI196586 WLV196586:WME196586 WVR196586:WWA196586 J262122:S262122 JF262122:JO262122 TB262122:TK262122 ACX262122:ADG262122 AMT262122:ANC262122 AWP262122:AWY262122 BGL262122:BGU262122 BQH262122:BQQ262122 CAD262122:CAM262122 CJZ262122:CKI262122 CTV262122:CUE262122 DDR262122:DEA262122 DNN262122:DNW262122 DXJ262122:DXS262122 EHF262122:EHO262122 ERB262122:ERK262122 FAX262122:FBG262122 FKT262122:FLC262122 FUP262122:FUY262122 GEL262122:GEU262122 GOH262122:GOQ262122 GYD262122:GYM262122 HHZ262122:HII262122 HRV262122:HSE262122 IBR262122:ICA262122 ILN262122:ILW262122 IVJ262122:IVS262122 JFF262122:JFO262122 JPB262122:JPK262122 JYX262122:JZG262122 KIT262122:KJC262122 KSP262122:KSY262122 LCL262122:LCU262122 LMH262122:LMQ262122 LWD262122:LWM262122 MFZ262122:MGI262122 MPV262122:MQE262122 MZR262122:NAA262122 NJN262122:NJW262122 NTJ262122:NTS262122 ODF262122:ODO262122 ONB262122:ONK262122 OWX262122:OXG262122 PGT262122:PHC262122 PQP262122:PQY262122 QAL262122:QAU262122 QKH262122:QKQ262122 QUD262122:QUM262122 RDZ262122:REI262122 RNV262122:ROE262122 RXR262122:RYA262122 SHN262122:SHW262122 SRJ262122:SRS262122 TBF262122:TBO262122 TLB262122:TLK262122 TUX262122:TVG262122 UET262122:UFC262122 UOP262122:UOY262122 UYL262122:UYU262122 VIH262122:VIQ262122 VSD262122:VSM262122 WBZ262122:WCI262122 WLV262122:WME262122 WVR262122:WWA262122 J327658:S327658 JF327658:JO327658 TB327658:TK327658 ACX327658:ADG327658 AMT327658:ANC327658 AWP327658:AWY327658 BGL327658:BGU327658 BQH327658:BQQ327658 CAD327658:CAM327658 CJZ327658:CKI327658 CTV327658:CUE327658 DDR327658:DEA327658 DNN327658:DNW327658 DXJ327658:DXS327658 EHF327658:EHO327658 ERB327658:ERK327658 FAX327658:FBG327658 FKT327658:FLC327658 FUP327658:FUY327658 GEL327658:GEU327658 GOH327658:GOQ327658 GYD327658:GYM327658 HHZ327658:HII327658 HRV327658:HSE327658 IBR327658:ICA327658 ILN327658:ILW327658 IVJ327658:IVS327658 JFF327658:JFO327658 JPB327658:JPK327658 JYX327658:JZG327658 KIT327658:KJC327658 KSP327658:KSY327658 LCL327658:LCU327658 LMH327658:LMQ327658 LWD327658:LWM327658 MFZ327658:MGI327658 MPV327658:MQE327658 MZR327658:NAA327658 NJN327658:NJW327658 NTJ327658:NTS327658 ODF327658:ODO327658 ONB327658:ONK327658 OWX327658:OXG327658 PGT327658:PHC327658 PQP327658:PQY327658 QAL327658:QAU327658 QKH327658:QKQ327658 QUD327658:QUM327658 RDZ327658:REI327658 RNV327658:ROE327658 RXR327658:RYA327658 SHN327658:SHW327658 SRJ327658:SRS327658 TBF327658:TBO327658 TLB327658:TLK327658 TUX327658:TVG327658 UET327658:UFC327658 UOP327658:UOY327658 UYL327658:UYU327658 VIH327658:VIQ327658 VSD327658:VSM327658 WBZ327658:WCI327658 WLV327658:WME327658 WVR327658:WWA327658 J393194:S393194 JF393194:JO393194 TB393194:TK393194 ACX393194:ADG393194 AMT393194:ANC393194 AWP393194:AWY393194 BGL393194:BGU393194 BQH393194:BQQ393194 CAD393194:CAM393194 CJZ393194:CKI393194 CTV393194:CUE393194 DDR393194:DEA393194 DNN393194:DNW393194 DXJ393194:DXS393194 EHF393194:EHO393194 ERB393194:ERK393194 FAX393194:FBG393194 FKT393194:FLC393194 FUP393194:FUY393194 GEL393194:GEU393194 GOH393194:GOQ393194 GYD393194:GYM393194 HHZ393194:HII393194 HRV393194:HSE393194 IBR393194:ICA393194 ILN393194:ILW393194 IVJ393194:IVS393194 JFF393194:JFO393194 JPB393194:JPK393194 JYX393194:JZG393194 KIT393194:KJC393194 KSP393194:KSY393194 LCL393194:LCU393194 LMH393194:LMQ393194 LWD393194:LWM393194 MFZ393194:MGI393194 MPV393194:MQE393194 MZR393194:NAA393194 NJN393194:NJW393194 NTJ393194:NTS393194 ODF393194:ODO393194 ONB393194:ONK393194 OWX393194:OXG393194 PGT393194:PHC393194 PQP393194:PQY393194 QAL393194:QAU393194 QKH393194:QKQ393194 QUD393194:QUM393194 RDZ393194:REI393194 RNV393194:ROE393194 RXR393194:RYA393194 SHN393194:SHW393194 SRJ393194:SRS393194 TBF393194:TBO393194 TLB393194:TLK393194 TUX393194:TVG393194 UET393194:UFC393194 UOP393194:UOY393194 UYL393194:UYU393194 VIH393194:VIQ393194 VSD393194:VSM393194 WBZ393194:WCI393194 WLV393194:WME393194 WVR393194:WWA393194 J458730:S458730 JF458730:JO458730 TB458730:TK458730 ACX458730:ADG458730 AMT458730:ANC458730 AWP458730:AWY458730 BGL458730:BGU458730 BQH458730:BQQ458730 CAD458730:CAM458730 CJZ458730:CKI458730 CTV458730:CUE458730 DDR458730:DEA458730 DNN458730:DNW458730 DXJ458730:DXS458730 EHF458730:EHO458730 ERB458730:ERK458730 FAX458730:FBG458730 FKT458730:FLC458730 FUP458730:FUY458730 GEL458730:GEU458730 GOH458730:GOQ458730 GYD458730:GYM458730 HHZ458730:HII458730 HRV458730:HSE458730 IBR458730:ICA458730 ILN458730:ILW458730 IVJ458730:IVS458730 JFF458730:JFO458730 JPB458730:JPK458730 JYX458730:JZG458730 KIT458730:KJC458730 KSP458730:KSY458730 LCL458730:LCU458730 LMH458730:LMQ458730 LWD458730:LWM458730 MFZ458730:MGI458730 MPV458730:MQE458730 MZR458730:NAA458730 NJN458730:NJW458730 NTJ458730:NTS458730 ODF458730:ODO458730 ONB458730:ONK458730 OWX458730:OXG458730 PGT458730:PHC458730 PQP458730:PQY458730 QAL458730:QAU458730 QKH458730:QKQ458730 QUD458730:QUM458730 RDZ458730:REI458730 RNV458730:ROE458730 RXR458730:RYA458730 SHN458730:SHW458730 SRJ458730:SRS458730 TBF458730:TBO458730 TLB458730:TLK458730 TUX458730:TVG458730 UET458730:UFC458730 UOP458730:UOY458730 UYL458730:UYU458730 VIH458730:VIQ458730 VSD458730:VSM458730 WBZ458730:WCI458730 WLV458730:WME458730 WVR458730:WWA458730 J524266:S524266 JF524266:JO524266 TB524266:TK524266 ACX524266:ADG524266 AMT524266:ANC524266 AWP524266:AWY524266 BGL524266:BGU524266 BQH524266:BQQ524266 CAD524266:CAM524266 CJZ524266:CKI524266 CTV524266:CUE524266 DDR524266:DEA524266 DNN524266:DNW524266 DXJ524266:DXS524266 EHF524266:EHO524266 ERB524266:ERK524266 FAX524266:FBG524266 FKT524266:FLC524266 FUP524266:FUY524266 GEL524266:GEU524266 GOH524266:GOQ524266 GYD524266:GYM524266 HHZ524266:HII524266 HRV524266:HSE524266 IBR524266:ICA524266 ILN524266:ILW524266 IVJ524266:IVS524266 JFF524266:JFO524266 JPB524266:JPK524266 JYX524266:JZG524266 KIT524266:KJC524266 KSP524266:KSY524266 LCL524266:LCU524266 LMH524266:LMQ524266 LWD524266:LWM524266 MFZ524266:MGI524266 MPV524266:MQE524266 MZR524266:NAA524266 NJN524266:NJW524266 NTJ524266:NTS524266 ODF524266:ODO524266 ONB524266:ONK524266 OWX524266:OXG524266 PGT524266:PHC524266 PQP524266:PQY524266 QAL524266:QAU524266 QKH524266:QKQ524266 QUD524266:QUM524266 RDZ524266:REI524266 RNV524266:ROE524266 RXR524266:RYA524266 SHN524266:SHW524266 SRJ524266:SRS524266 TBF524266:TBO524266 TLB524266:TLK524266 TUX524266:TVG524266 UET524266:UFC524266 UOP524266:UOY524266 UYL524266:UYU524266 VIH524266:VIQ524266 VSD524266:VSM524266 WBZ524266:WCI524266 WLV524266:WME524266 WVR524266:WWA524266 J589802:S589802 JF589802:JO589802 TB589802:TK589802 ACX589802:ADG589802 AMT589802:ANC589802 AWP589802:AWY589802 BGL589802:BGU589802 BQH589802:BQQ589802 CAD589802:CAM589802 CJZ589802:CKI589802 CTV589802:CUE589802 DDR589802:DEA589802 DNN589802:DNW589802 DXJ589802:DXS589802 EHF589802:EHO589802 ERB589802:ERK589802 FAX589802:FBG589802 FKT589802:FLC589802 FUP589802:FUY589802 GEL589802:GEU589802 GOH589802:GOQ589802 GYD589802:GYM589802 HHZ589802:HII589802 HRV589802:HSE589802 IBR589802:ICA589802 ILN589802:ILW589802 IVJ589802:IVS589802 JFF589802:JFO589802 JPB589802:JPK589802 JYX589802:JZG589802 KIT589802:KJC589802 KSP589802:KSY589802 LCL589802:LCU589802 LMH589802:LMQ589802 LWD589802:LWM589802 MFZ589802:MGI589802 MPV589802:MQE589802 MZR589802:NAA589802 NJN589802:NJW589802 NTJ589802:NTS589802 ODF589802:ODO589802 ONB589802:ONK589802 OWX589802:OXG589802 PGT589802:PHC589802 PQP589802:PQY589802 QAL589802:QAU589802 QKH589802:QKQ589802 QUD589802:QUM589802 RDZ589802:REI589802 RNV589802:ROE589802 RXR589802:RYA589802 SHN589802:SHW589802 SRJ589802:SRS589802 TBF589802:TBO589802 TLB589802:TLK589802 TUX589802:TVG589802 UET589802:UFC589802 UOP589802:UOY589802 UYL589802:UYU589802 VIH589802:VIQ589802 VSD589802:VSM589802 WBZ589802:WCI589802 WLV589802:WME589802 WVR589802:WWA589802 J655338:S655338 JF655338:JO655338 TB655338:TK655338 ACX655338:ADG655338 AMT655338:ANC655338 AWP655338:AWY655338 BGL655338:BGU655338 BQH655338:BQQ655338 CAD655338:CAM655338 CJZ655338:CKI655338 CTV655338:CUE655338 DDR655338:DEA655338 DNN655338:DNW655338 DXJ655338:DXS655338 EHF655338:EHO655338 ERB655338:ERK655338 FAX655338:FBG655338 FKT655338:FLC655338 FUP655338:FUY655338 GEL655338:GEU655338 GOH655338:GOQ655338 GYD655338:GYM655338 HHZ655338:HII655338 HRV655338:HSE655338 IBR655338:ICA655338 ILN655338:ILW655338 IVJ655338:IVS655338 JFF655338:JFO655338 JPB655338:JPK655338 JYX655338:JZG655338 KIT655338:KJC655338 KSP655338:KSY655338 LCL655338:LCU655338 LMH655338:LMQ655338 LWD655338:LWM655338 MFZ655338:MGI655338 MPV655338:MQE655338 MZR655338:NAA655338 NJN655338:NJW655338 NTJ655338:NTS655338 ODF655338:ODO655338 ONB655338:ONK655338 OWX655338:OXG655338 PGT655338:PHC655338 PQP655338:PQY655338 QAL655338:QAU655338 QKH655338:QKQ655338 QUD655338:QUM655338 RDZ655338:REI655338 RNV655338:ROE655338 RXR655338:RYA655338 SHN655338:SHW655338 SRJ655338:SRS655338 TBF655338:TBO655338 TLB655338:TLK655338 TUX655338:TVG655338 UET655338:UFC655338 UOP655338:UOY655338 UYL655338:UYU655338 VIH655338:VIQ655338 VSD655338:VSM655338 WBZ655338:WCI655338 WLV655338:WME655338 WVR655338:WWA655338 J720874:S720874 JF720874:JO720874 TB720874:TK720874 ACX720874:ADG720874 AMT720874:ANC720874 AWP720874:AWY720874 BGL720874:BGU720874 BQH720874:BQQ720874 CAD720874:CAM720874 CJZ720874:CKI720874 CTV720874:CUE720874 DDR720874:DEA720874 DNN720874:DNW720874 DXJ720874:DXS720874 EHF720874:EHO720874 ERB720874:ERK720874 FAX720874:FBG720874 FKT720874:FLC720874 FUP720874:FUY720874 GEL720874:GEU720874 GOH720874:GOQ720874 GYD720874:GYM720874 HHZ720874:HII720874 HRV720874:HSE720874 IBR720874:ICA720874 ILN720874:ILW720874 IVJ720874:IVS720874 JFF720874:JFO720874 JPB720874:JPK720874 JYX720874:JZG720874 KIT720874:KJC720874 KSP720874:KSY720874 LCL720874:LCU720874 LMH720874:LMQ720874 LWD720874:LWM720874 MFZ720874:MGI720874 MPV720874:MQE720874 MZR720874:NAA720874 NJN720874:NJW720874 NTJ720874:NTS720874 ODF720874:ODO720874 ONB720874:ONK720874 OWX720874:OXG720874 PGT720874:PHC720874 PQP720874:PQY720874 QAL720874:QAU720874 QKH720874:QKQ720874 QUD720874:QUM720874 RDZ720874:REI720874 RNV720874:ROE720874 RXR720874:RYA720874 SHN720874:SHW720874 SRJ720874:SRS720874 TBF720874:TBO720874 TLB720874:TLK720874 TUX720874:TVG720874 UET720874:UFC720874 UOP720874:UOY720874 UYL720874:UYU720874 VIH720874:VIQ720874 VSD720874:VSM720874 WBZ720874:WCI720874 WLV720874:WME720874 WVR720874:WWA720874 J786410:S786410 JF786410:JO786410 TB786410:TK786410 ACX786410:ADG786410 AMT786410:ANC786410 AWP786410:AWY786410 BGL786410:BGU786410 BQH786410:BQQ786410 CAD786410:CAM786410 CJZ786410:CKI786410 CTV786410:CUE786410 DDR786410:DEA786410 DNN786410:DNW786410 DXJ786410:DXS786410 EHF786410:EHO786410 ERB786410:ERK786410 FAX786410:FBG786410 FKT786410:FLC786410 FUP786410:FUY786410 GEL786410:GEU786410 GOH786410:GOQ786410 GYD786410:GYM786410 HHZ786410:HII786410 HRV786410:HSE786410 IBR786410:ICA786410 ILN786410:ILW786410 IVJ786410:IVS786410 JFF786410:JFO786410 JPB786410:JPK786410 JYX786410:JZG786410 KIT786410:KJC786410 KSP786410:KSY786410 LCL786410:LCU786410 LMH786410:LMQ786410 LWD786410:LWM786410 MFZ786410:MGI786410 MPV786410:MQE786410 MZR786410:NAA786410 NJN786410:NJW786410 NTJ786410:NTS786410 ODF786410:ODO786410 ONB786410:ONK786410 OWX786410:OXG786410 PGT786410:PHC786410 PQP786410:PQY786410 QAL786410:QAU786410 QKH786410:QKQ786410 QUD786410:QUM786410 RDZ786410:REI786410 RNV786410:ROE786410 RXR786410:RYA786410 SHN786410:SHW786410 SRJ786410:SRS786410 TBF786410:TBO786410 TLB786410:TLK786410 TUX786410:TVG786410 UET786410:UFC786410 UOP786410:UOY786410 UYL786410:UYU786410 VIH786410:VIQ786410 VSD786410:VSM786410 WBZ786410:WCI786410 WLV786410:WME786410 WVR786410:WWA786410 J851946:S851946 JF851946:JO851946 TB851946:TK851946 ACX851946:ADG851946 AMT851946:ANC851946 AWP851946:AWY851946 BGL851946:BGU851946 BQH851946:BQQ851946 CAD851946:CAM851946 CJZ851946:CKI851946 CTV851946:CUE851946 DDR851946:DEA851946 DNN851946:DNW851946 DXJ851946:DXS851946 EHF851946:EHO851946 ERB851946:ERK851946 FAX851946:FBG851946 FKT851946:FLC851946 FUP851946:FUY851946 GEL851946:GEU851946 GOH851946:GOQ851946 GYD851946:GYM851946 HHZ851946:HII851946 HRV851946:HSE851946 IBR851946:ICA851946 ILN851946:ILW851946 IVJ851946:IVS851946 JFF851946:JFO851946 JPB851946:JPK851946 JYX851946:JZG851946 KIT851946:KJC851946 KSP851946:KSY851946 LCL851946:LCU851946 LMH851946:LMQ851946 LWD851946:LWM851946 MFZ851946:MGI851946 MPV851946:MQE851946 MZR851946:NAA851946 NJN851946:NJW851946 NTJ851946:NTS851946 ODF851946:ODO851946 ONB851946:ONK851946 OWX851946:OXG851946 PGT851946:PHC851946 PQP851946:PQY851946 QAL851946:QAU851946 QKH851946:QKQ851946 QUD851946:QUM851946 RDZ851946:REI851946 RNV851946:ROE851946 RXR851946:RYA851946 SHN851946:SHW851946 SRJ851946:SRS851946 TBF851946:TBO851946 TLB851946:TLK851946 TUX851946:TVG851946 UET851946:UFC851946 UOP851946:UOY851946 UYL851946:UYU851946 VIH851946:VIQ851946 VSD851946:VSM851946 WBZ851946:WCI851946 WLV851946:WME851946 WVR851946:WWA851946 J917482:S917482 JF917482:JO917482 TB917482:TK917482 ACX917482:ADG917482 AMT917482:ANC917482 AWP917482:AWY917482 BGL917482:BGU917482 BQH917482:BQQ917482 CAD917482:CAM917482 CJZ917482:CKI917482 CTV917482:CUE917482 DDR917482:DEA917482 DNN917482:DNW917482 DXJ917482:DXS917482 EHF917482:EHO917482 ERB917482:ERK917482 FAX917482:FBG917482 FKT917482:FLC917482 FUP917482:FUY917482 GEL917482:GEU917482 GOH917482:GOQ917482 GYD917482:GYM917482 HHZ917482:HII917482 HRV917482:HSE917482 IBR917482:ICA917482 ILN917482:ILW917482 IVJ917482:IVS917482 JFF917482:JFO917482 JPB917482:JPK917482 JYX917482:JZG917482 KIT917482:KJC917482 KSP917482:KSY917482 LCL917482:LCU917482 LMH917482:LMQ917482 LWD917482:LWM917482 MFZ917482:MGI917482 MPV917482:MQE917482 MZR917482:NAA917482 NJN917482:NJW917482 NTJ917482:NTS917482 ODF917482:ODO917482 ONB917482:ONK917482 OWX917482:OXG917482 PGT917482:PHC917482 PQP917482:PQY917482 QAL917482:QAU917482 QKH917482:QKQ917482 QUD917482:QUM917482 RDZ917482:REI917482 RNV917482:ROE917482 RXR917482:RYA917482 SHN917482:SHW917482 SRJ917482:SRS917482 TBF917482:TBO917482 TLB917482:TLK917482 TUX917482:TVG917482 UET917482:UFC917482 UOP917482:UOY917482 UYL917482:UYU917482 VIH917482:VIQ917482 VSD917482:VSM917482 WBZ917482:WCI917482 WLV917482:WME917482 WVR917482:WWA917482 J983018:S983018 JF983018:JO983018 TB983018:TK983018 ACX983018:ADG983018 AMT983018:ANC983018 AWP983018:AWY983018 BGL983018:BGU983018 BQH983018:BQQ983018 CAD983018:CAM983018 CJZ983018:CKI983018 CTV983018:CUE983018 DDR983018:DEA983018 DNN983018:DNW983018 DXJ983018:DXS983018 EHF983018:EHO983018 ERB983018:ERK983018 FAX983018:FBG983018 FKT983018:FLC983018 FUP983018:FUY983018 GEL983018:GEU983018 GOH983018:GOQ983018 GYD983018:GYM983018 HHZ983018:HII983018 HRV983018:HSE983018 IBR983018:ICA983018 ILN983018:ILW983018 IVJ983018:IVS983018 JFF983018:JFO983018 JPB983018:JPK983018 JYX983018:JZG983018 KIT983018:KJC983018 KSP983018:KSY983018 LCL983018:LCU983018 LMH983018:LMQ983018 LWD983018:LWM983018 MFZ983018:MGI983018 MPV983018:MQE983018 MZR983018:NAA983018 NJN983018:NJW983018 NTJ983018:NTS983018 ODF983018:ODO983018 ONB983018:ONK983018 OWX983018:OXG983018 PGT983018:PHC983018 PQP983018:PQY983018 QAL983018:QAU983018 QKH983018:QKQ983018 QUD983018:QUM983018 RDZ983018:REI983018 RNV983018:ROE983018 RXR983018:RYA983018 SHN983018:SHW983018 SRJ983018:SRS983018 TBF983018:TBO983018 TLB983018:TLK983018 TUX983018:TVG983018 UET983018:UFC983018 UOP983018:UOY983018 UYL983018:UYU983018 VIH983018:VIQ983018 VSD983018:VSM983018 WBZ983018:WCI983018 WLV983018:WME983018 WVR983018:WWA983018 J103:S103 JF103:JO103 TB103:TK103 ACX103:ADG103 AMT103:ANC103 AWP103:AWY103 BGL103:BGU103 BQH103:BQQ103 CAD103:CAM103 CJZ103:CKI103 CTV103:CUE103 DDR103:DEA103 DNN103:DNW103 DXJ103:DXS103 EHF103:EHO103 ERB103:ERK103 FAX103:FBG103 FKT103:FLC103 FUP103:FUY103 GEL103:GEU103 GOH103:GOQ103 GYD103:GYM103 HHZ103:HII103 HRV103:HSE103 IBR103:ICA103 ILN103:ILW103 IVJ103:IVS103 JFF103:JFO103 JPB103:JPK103 JYX103:JZG103 KIT103:KJC103 KSP103:KSY103 LCL103:LCU103 LMH103:LMQ103 LWD103:LWM103 MFZ103:MGI103 MPV103:MQE103 MZR103:NAA103 NJN103:NJW103 NTJ103:NTS103 ODF103:ODO103 ONB103:ONK103 OWX103:OXG103 PGT103:PHC103 PQP103:PQY103 QAL103:QAU103 QKH103:QKQ103 QUD103:QUM103 RDZ103:REI103 RNV103:ROE103 RXR103:RYA103 SHN103:SHW103 SRJ103:SRS103 TBF103:TBO103 TLB103:TLK103 TUX103:TVG103 UET103:UFC103 UOP103:UOY103 UYL103:UYU103 VIH103:VIQ103 VSD103:VSM103 WBZ103:WCI103 WLV103:WME103 WVR103:WWA103 J65554:S65554 JF65554:JO65554 TB65554:TK65554 ACX65554:ADG65554 AMT65554:ANC65554 AWP65554:AWY65554 BGL65554:BGU65554 BQH65554:BQQ65554 CAD65554:CAM65554 CJZ65554:CKI65554 CTV65554:CUE65554 DDR65554:DEA65554 DNN65554:DNW65554 DXJ65554:DXS65554 EHF65554:EHO65554 ERB65554:ERK65554 FAX65554:FBG65554 FKT65554:FLC65554 FUP65554:FUY65554 GEL65554:GEU65554 GOH65554:GOQ65554 GYD65554:GYM65554 HHZ65554:HII65554 HRV65554:HSE65554 IBR65554:ICA65554 ILN65554:ILW65554 IVJ65554:IVS65554 JFF65554:JFO65554 JPB65554:JPK65554 JYX65554:JZG65554 KIT65554:KJC65554 KSP65554:KSY65554 LCL65554:LCU65554 LMH65554:LMQ65554 LWD65554:LWM65554 MFZ65554:MGI65554 MPV65554:MQE65554 MZR65554:NAA65554 NJN65554:NJW65554 NTJ65554:NTS65554 ODF65554:ODO65554 ONB65554:ONK65554 OWX65554:OXG65554 PGT65554:PHC65554 PQP65554:PQY65554 QAL65554:QAU65554 QKH65554:QKQ65554 QUD65554:QUM65554 RDZ65554:REI65554 RNV65554:ROE65554 RXR65554:RYA65554 SHN65554:SHW65554 SRJ65554:SRS65554 TBF65554:TBO65554 TLB65554:TLK65554 TUX65554:TVG65554 UET65554:UFC65554 UOP65554:UOY65554 UYL65554:UYU65554 VIH65554:VIQ65554 VSD65554:VSM65554 WBZ65554:WCI65554 WLV65554:WME65554 WVR65554:WWA65554 J131090:S131090 JF131090:JO131090 TB131090:TK131090 ACX131090:ADG131090 AMT131090:ANC131090 AWP131090:AWY131090 BGL131090:BGU131090 BQH131090:BQQ131090 CAD131090:CAM131090 CJZ131090:CKI131090 CTV131090:CUE131090 DDR131090:DEA131090 DNN131090:DNW131090 DXJ131090:DXS131090 EHF131090:EHO131090 ERB131090:ERK131090 FAX131090:FBG131090 FKT131090:FLC131090 FUP131090:FUY131090 GEL131090:GEU131090 GOH131090:GOQ131090 GYD131090:GYM131090 HHZ131090:HII131090 HRV131090:HSE131090 IBR131090:ICA131090 ILN131090:ILW131090 IVJ131090:IVS131090 JFF131090:JFO131090 JPB131090:JPK131090 JYX131090:JZG131090 KIT131090:KJC131090 KSP131090:KSY131090 LCL131090:LCU131090 LMH131090:LMQ131090 LWD131090:LWM131090 MFZ131090:MGI131090 MPV131090:MQE131090 MZR131090:NAA131090 NJN131090:NJW131090 NTJ131090:NTS131090 ODF131090:ODO131090 ONB131090:ONK131090 OWX131090:OXG131090 PGT131090:PHC131090 PQP131090:PQY131090 QAL131090:QAU131090 QKH131090:QKQ131090 QUD131090:QUM131090 RDZ131090:REI131090 RNV131090:ROE131090 RXR131090:RYA131090 SHN131090:SHW131090 SRJ131090:SRS131090 TBF131090:TBO131090 TLB131090:TLK131090 TUX131090:TVG131090 UET131090:UFC131090 UOP131090:UOY131090 UYL131090:UYU131090 VIH131090:VIQ131090 VSD131090:VSM131090 WBZ131090:WCI131090 WLV131090:WME131090 WVR131090:WWA131090 J196626:S196626 JF196626:JO196626 TB196626:TK196626 ACX196626:ADG196626 AMT196626:ANC196626 AWP196626:AWY196626 BGL196626:BGU196626 BQH196626:BQQ196626 CAD196626:CAM196626 CJZ196626:CKI196626 CTV196626:CUE196626 DDR196626:DEA196626 DNN196626:DNW196626 DXJ196626:DXS196626 EHF196626:EHO196626 ERB196626:ERK196626 FAX196626:FBG196626 FKT196626:FLC196626 FUP196626:FUY196626 GEL196626:GEU196626 GOH196626:GOQ196626 GYD196626:GYM196626 HHZ196626:HII196626 HRV196626:HSE196626 IBR196626:ICA196626 ILN196626:ILW196626 IVJ196626:IVS196626 JFF196626:JFO196626 JPB196626:JPK196626 JYX196626:JZG196626 KIT196626:KJC196626 KSP196626:KSY196626 LCL196626:LCU196626 LMH196626:LMQ196626 LWD196626:LWM196626 MFZ196626:MGI196626 MPV196626:MQE196626 MZR196626:NAA196626 NJN196626:NJW196626 NTJ196626:NTS196626 ODF196626:ODO196626 ONB196626:ONK196626 OWX196626:OXG196626 PGT196626:PHC196626 PQP196626:PQY196626 QAL196626:QAU196626 QKH196626:QKQ196626 QUD196626:QUM196626 RDZ196626:REI196626 RNV196626:ROE196626 RXR196626:RYA196626 SHN196626:SHW196626 SRJ196626:SRS196626 TBF196626:TBO196626 TLB196626:TLK196626 TUX196626:TVG196626 UET196626:UFC196626 UOP196626:UOY196626 UYL196626:UYU196626 VIH196626:VIQ196626 VSD196626:VSM196626 WBZ196626:WCI196626 WLV196626:WME196626 WVR196626:WWA196626 J262162:S262162 JF262162:JO262162 TB262162:TK262162 ACX262162:ADG262162 AMT262162:ANC262162 AWP262162:AWY262162 BGL262162:BGU262162 BQH262162:BQQ262162 CAD262162:CAM262162 CJZ262162:CKI262162 CTV262162:CUE262162 DDR262162:DEA262162 DNN262162:DNW262162 DXJ262162:DXS262162 EHF262162:EHO262162 ERB262162:ERK262162 FAX262162:FBG262162 FKT262162:FLC262162 FUP262162:FUY262162 GEL262162:GEU262162 GOH262162:GOQ262162 GYD262162:GYM262162 HHZ262162:HII262162 HRV262162:HSE262162 IBR262162:ICA262162 ILN262162:ILW262162 IVJ262162:IVS262162 JFF262162:JFO262162 JPB262162:JPK262162 JYX262162:JZG262162 KIT262162:KJC262162 KSP262162:KSY262162 LCL262162:LCU262162 LMH262162:LMQ262162 LWD262162:LWM262162 MFZ262162:MGI262162 MPV262162:MQE262162 MZR262162:NAA262162 NJN262162:NJW262162 NTJ262162:NTS262162 ODF262162:ODO262162 ONB262162:ONK262162 OWX262162:OXG262162 PGT262162:PHC262162 PQP262162:PQY262162 QAL262162:QAU262162 QKH262162:QKQ262162 QUD262162:QUM262162 RDZ262162:REI262162 RNV262162:ROE262162 RXR262162:RYA262162 SHN262162:SHW262162 SRJ262162:SRS262162 TBF262162:TBO262162 TLB262162:TLK262162 TUX262162:TVG262162 UET262162:UFC262162 UOP262162:UOY262162 UYL262162:UYU262162 VIH262162:VIQ262162 VSD262162:VSM262162 WBZ262162:WCI262162 WLV262162:WME262162 WVR262162:WWA262162 J327698:S327698 JF327698:JO327698 TB327698:TK327698 ACX327698:ADG327698 AMT327698:ANC327698 AWP327698:AWY327698 BGL327698:BGU327698 BQH327698:BQQ327698 CAD327698:CAM327698 CJZ327698:CKI327698 CTV327698:CUE327698 DDR327698:DEA327698 DNN327698:DNW327698 DXJ327698:DXS327698 EHF327698:EHO327698 ERB327698:ERK327698 FAX327698:FBG327698 FKT327698:FLC327698 FUP327698:FUY327698 GEL327698:GEU327698 GOH327698:GOQ327698 GYD327698:GYM327698 HHZ327698:HII327698 HRV327698:HSE327698 IBR327698:ICA327698 ILN327698:ILW327698 IVJ327698:IVS327698 JFF327698:JFO327698 JPB327698:JPK327698 JYX327698:JZG327698 KIT327698:KJC327698 KSP327698:KSY327698 LCL327698:LCU327698 LMH327698:LMQ327698 LWD327698:LWM327698 MFZ327698:MGI327698 MPV327698:MQE327698 MZR327698:NAA327698 NJN327698:NJW327698 NTJ327698:NTS327698 ODF327698:ODO327698 ONB327698:ONK327698 OWX327698:OXG327698 PGT327698:PHC327698 PQP327698:PQY327698 QAL327698:QAU327698 QKH327698:QKQ327698 QUD327698:QUM327698 RDZ327698:REI327698 RNV327698:ROE327698 RXR327698:RYA327698 SHN327698:SHW327698 SRJ327698:SRS327698 TBF327698:TBO327698 TLB327698:TLK327698 TUX327698:TVG327698 UET327698:UFC327698 UOP327698:UOY327698 UYL327698:UYU327698 VIH327698:VIQ327698 VSD327698:VSM327698 WBZ327698:WCI327698 WLV327698:WME327698 WVR327698:WWA327698 J393234:S393234 JF393234:JO393234 TB393234:TK393234 ACX393234:ADG393234 AMT393234:ANC393234 AWP393234:AWY393234 BGL393234:BGU393234 BQH393234:BQQ393234 CAD393234:CAM393234 CJZ393234:CKI393234 CTV393234:CUE393234 DDR393234:DEA393234 DNN393234:DNW393234 DXJ393234:DXS393234 EHF393234:EHO393234 ERB393234:ERK393234 FAX393234:FBG393234 FKT393234:FLC393234 FUP393234:FUY393234 GEL393234:GEU393234 GOH393234:GOQ393234 GYD393234:GYM393234 HHZ393234:HII393234 HRV393234:HSE393234 IBR393234:ICA393234 ILN393234:ILW393234 IVJ393234:IVS393234 JFF393234:JFO393234 JPB393234:JPK393234 JYX393234:JZG393234 KIT393234:KJC393234 KSP393234:KSY393234 LCL393234:LCU393234 LMH393234:LMQ393234 LWD393234:LWM393234 MFZ393234:MGI393234 MPV393234:MQE393234 MZR393234:NAA393234 NJN393234:NJW393234 NTJ393234:NTS393234 ODF393234:ODO393234 ONB393234:ONK393234 OWX393234:OXG393234 PGT393234:PHC393234 PQP393234:PQY393234 QAL393234:QAU393234 QKH393234:QKQ393234 QUD393234:QUM393234 RDZ393234:REI393234 RNV393234:ROE393234 RXR393234:RYA393234 SHN393234:SHW393234 SRJ393234:SRS393234 TBF393234:TBO393234 TLB393234:TLK393234 TUX393234:TVG393234 UET393234:UFC393234 UOP393234:UOY393234 UYL393234:UYU393234 VIH393234:VIQ393234 VSD393234:VSM393234 WBZ393234:WCI393234 WLV393234:WME393234 WVR393234:WWA393234 J458770:S458770 JF458770:JO458770 TB458770:TK458770 ACX458770:ADG458770 AMT458770:ANC458770 AWP458770:AWY458770 BGL458770:BGU458770 BQH458770:BQQ458770 CAD458770:CAM458770 CJZ458770:CKI458770 CTV458770:CUE458770 DDR458770:DEA458770 DNN458770:DNW458770 DXJ458770:DXS458770 EHF458770:EHO458770 ERB458770:ERK458770 FAX458770:FBG458770 FKT458770:FLC458770 FUP458770:FUY458770 GEL458770:GEU458770 GOH458770:GOQ458770 GYD458770:GYM458770 HHZ458770:HII458770 HRV458770:HSE458770 IBR458770:ICA458770 ILN458770:ILW458770 IVJ458770:IVS458770 JFF458770:JFO458770 JPB458770:JPK458770 JYX458770:JZG458770 KIT458770:KJC458770 KSP458770:KSY458770 LCL458770:LCU458770 LMH458770:LMQ458770 LWD458770:LWM458770 MFZ458770:MGI458770 MPV458770:MQE458770 MZR458770:NAA458770 NJN458770:NJW458770 NTJ458770:NTS458770 ODF458770:ODO458770 ONB458770:ONK458770 OWX458770:OXG458770 PGT458770:PHC458770 PQP458770:PQY458770 QAL458770:QAU458770 QKH458770:QKQ458770 QUD458770:QUM458770 RDZ458770:REI458770 RNV458770:ROE458770 RXR458770:RYA458770 SHN458770:SHW458770 SRJ458770:SRS458770 TBF458770:TBO458770 TLB458770:TLK458770 TUX458770:TVG458770 UET458770:UFC458770 UOP458770:UOY458770 UYL458770:UYU458770 VIH458770:VIQ458770 VSD458770:VSM458770 WBZ458770:WCI458770 WLV458770:WME458770 WVR458770:WWA458770 J524306:S524306 JF524306:JO524306 TB524306:TK524306 ACX524306:ADG524306 AMT524306:ANC524306 AWP524306:AWY524306 BGL524306:BGU524306 BQH524306:BQQ524306 CAD524306:CAM524306 CJZ524306:CKI524306 CTV524306:CUE524306 DDR524306:DEA524306 DNN524306:DNW524306 DXJ524306:DXS524306 EHF524306:EHO524306 ERB524306:ERK524306 FAX524306:FBG524306 FKT524306:FLC524306 FUP524306:FUY524306 GEL524306:GEU524306 GOH524306:GOQ524306 GYD524306:GYM524306 HHZ524306:HII524306 HRV524306:HSE524306 IBR524306:ICA524306 ILN524306:ILW524306 IVJ524306:IVS524306 JFF524306:JFO524306 JPB524306:JPK524306 JYX524306:JZG524306 KIT524306:KJC524306 KSP524306:KSY524306 LCL524306:LCU524306 LMH524306:LMQ524306 LWD524306:LWM524306 MFZ524306:MGI524306 MPV524306:MQE524306 MZR524306:NAA524306 NJN524306:NJW524306 NTJ524306:NTS524306 ODF524306:ODO524306 ONB524306:ONK524306 OWX524306:OXG524306 PGT524306:PHC524306 PQP524306:PQY524306 QAL524306:QAU524306 QKH524306:QKQ524306 QUD524306:QUM524306 RDZ524306:REI524306 RNV524306:ROE524306 RXR524306:RYA524306 SHN524306:SHW524306 SRJ524306:SRS524306 TBF524306:TBO524306 TLB524306:TLK524306 TUX524306:TVG524306 UET524306:UFC524306 UOP524306:UOY524306 UYL524306:UYU524306 VIH524306:VIQ524306 VSD524306:VSM524306 WBZ524306:WCI524306 WLV524306:WME524306 WVR524306:WWA524306 J589842:S589842 JF589842:JO589842 TB589842:TK589842 ACX589842:ADG589842 AMT589842:ANC589842 AWP589842:AWY589842 BGL589842:BGU589842 BQH589842:BQQ589842 CAD589842:CAM589842 CJZ589842:CKI589842 CTV589842:CUE589842 DDR589842:DEA589842 DNN589842:DNW589842 DXJ589842:DXS589842 EHF589842:EHO589842 ERB589842:ERK589842 FAX589842:FBG589842 FKT589842:FLC589842 FUP589842:FUY589842 GEL589842:GEU589842 GOH589842:GOQ589842 GYD589842:GYM589842 HHZ589842:HII589842 HRV589842:HSE589842 IBR589842:ICA589842 ILN589842:ILW589842 IVJ589842:IVS589842 JFF589842:JFO589842 JPB589842:JPK589842 JYX589842:JZG589842 KIT589842:KJC589842 KSP589842:KSY589842 LCL589842:LCU589842 LMH589842:LMQ589842 LWD589842:LWM589842 MFZ589842:MGI589842 MPV589842:MQE589842 MZR589842:NAA589842 NJN589842:NJW589842 NTJ589842:NTS589842 ODF589842:ODO589842 ONB589842:ONK589842 OWX589842:OXG589842 PGT589842:PHC589842 PQP589842:PQY589842 QAL589842:QAU589842 QKH589842:QKQ589842 QUD589842:QUM589842 RDZ589842:REI589842 RNV589842:ROE589842 RXR589842:RYA589842 SHN589842:SHW589842 SRJ589842:SRS589842 TBF589842:TBO589842 TLB589842:TLK589842 TUX589842:TVG589842 UET589842:UFC589842 UOP589842:UOY589842 UYL589842:UYU589842 VIH589842:VIQ589842 VSD589842:VSM589842 WBZ589842:WCI589842 WLV589842:WME589842 WVR589842:WWA589842 J655378:S655378 JF655378:JO655378 TB655378:TK655378 ACX655378:ADG655378 AMT655378:ANC655378 AWP655378:AWY655378 BGL655378:BGU655378 BQH655378:BQQ655378 CAD655378:CAM655378 CJZ655378:CKI655378 CTV655378:CUE655378 DDR655378:DEA655378 DNN655378:DNW655378 DXJ655378:DXS655378 EHF655378:EHO655378 ERB655378:ERK655378 FAX655378:FBG655378 FKT655378:FLC655378 FUP655378:FUY655378 GEL655378:GEU655378 GOH655378:GOQ655378 GYD655378:GYM655378 HHZ655378:HII655378 HRV655378:HSE655378 IBR655378:ICA655378 ILN655378:ILW655378 IVJ655378:IVS655378 JFF655378:JFO655378 JPB655378:JPK655378 JYX655378:JZG655378 KIT655378:KJC655378 KSP655378:KSY655378 LCL655378:LCU655378 LMH655378:LMQ655378 LWD655378:LWM655378 MFZ655378:MGI655378 MPV655378:MQE655378 MZR655378:NAA655378 NJN655378:NJW655378 NTJ655378:NTS655378 ODF655378:ODO655378 ONB655378:ONK655378 OWX655378:OXG655378 PGT655378:PHC655378 PQP655378:PQY655378 QAL655378:QAU655378 QKH655378:QKQ655378 QUD655378:QUM655378 RDZ655378:REI655378 RNV655378:ROE655378 RXR655378:RYA655378 SHN655378:SHW655378 SRJ655378:SRS655378 TBF655378:TBO655378 TLB655378:TLK655378 TUX655378:TVG655378 UET655378:UFC655378 UOP655378:UOY655378 UYL655378:UYU655378 VIH655378:VIQ655378 VSD655378:VSM655378 WBZ655378:WCI655378 WLV655378:WME655378 WVR655378:WWA655378 J720914:S720914 JF720914:JO720914 TB720914:TK720914 ACX720914:ADG720914 AMT720914:ANC720914 AWP720914:AWY720914 BGL720914:BGU720914 BQH720914:BQQ720914 CAD720914:CAM720914 CJZ720914:CKI720914 CTV720914:CUE720914 DDR720914:DEA720914 DNN720914:DNW720914 DXJ720914:DXS720914 EHF720914:EHO720914 ERB720914:ERK720914 FAX720914:FBG720914 FKT720914:FLC720914 FUP720914:FUY720914 GEL720914:GEU720914 GOH720914:GOQ720914 GYD720914:GYM720914 HHZ720914:HII720914 HRV720914:HSE720914 IBR720914:ICA720914 ILN720914:ILW720914 IVJ720914:IVS720914 JFF720914:JFO720914 JPB720914:JPK720914 JYX720914:JZG720914 KIT720914:KJC720914 KSP720914:KSY720914 LCL720914:LCU720914 LMH720914:LMQ720914 LWD720914:LWM720914 MFZ720914:MGI720914 MPV720914:MQE720914 MZR720914:NAA720914 NJN720914:NJW720914 NTJ720914:NTS720914 ODF720914:ODO720914 ONB720914:ONK720914 OWX720914:OXG720914 PGT720914:PHC720914 PQP720914:PQY720914 QAL720914:QAU720914 QKH720914:QKQ720914 QUD720914:QUM720914 RDZ720914:REI720914 RNV720914:ROE720914 RXR720914:RYA720914 SHN720914:SHW720914 SRJ720914:SRS720914 TBF720914:TBO720914 TLB720914:TLK720914 TUX720914:TVG720914 UET720914:UFC720914 UOP720914:UOY720914 UYL720914:UYU720914 VIH720914:VIQ720914 VSD720914:VSM720914 WBZ720914:WCI720914 WLV720914:WME720914 WVR720914:WWA720914 J786450:S786450 JF786450:JO786450 TB786450:TK786450 ACX786450:ADG786450 AMT786450:ANC786450 AWP786450:AWY786450 BGL786450:BGU786450 BQH786450:BQQ786450 CAD786450:CAM786450 CJZ786450:CKI786450 CTV786450:CUE786450 DDR786450:DEA786450 DNN786450:DNW786450 DXJ786450:DXS786450 EHF786450:EHO786450 ERB786450:ERK786450 FAX786450:FBG786450 FKT786450:FLC786450 FUP786450:FUY786450 GEL786450:GEU786450 GOH786450:GOQ786450 GYD786450:GYM786450 HHZ786450:HII786450 HRV786450:HSE786450 IBR786450:ICA786450 ILN786450:ILW786450 IVJ786450:IVS786450 JFF786450:JFO786450 JPB786450:JPK786450 JYX786450:JZG786450 KIT786450:KJC786450 KSP786450:KSY786450 LCL786450:LCU786450 LMH786450:LMQ786450 LWD786450:LWM786450 MFZ786450:MGI786450 MPV786450:MQE786450 MZR786450:NAA786450 NJN786450:NJW786450 NTJ786450:NTS786450 ODF786450:ODO786450 ONB786450:ONK786450 OWX786450:OXG786450 PGT786450:PHC786450 PQP786450:PQY786450 QAL786450:QAU786450 QKH786450:QKQ786450 QUD786450:QUM786450 RDZ786450:REI786450 RNV786450:ROE786450 RXR786450:RYA786450 SHN786450:SHW786450 SRJ786450:SRS786450 TBF786450:TBO786450 TLB786450:TLK786450 TUX786450:TVG786450 UET786450:UFC786450 UOP786450:UOY786450 UYL786450:UYU786450 VIH786450:VIQ786450 VSD786450:VSM786450 WBZ786450:WCI786450 WLV786450:WME786450 WVR786450:WWA786450 J851986:S851986 JF851986:JO851986 TB851986:TK851986 ACX851986:ADG851986 AMT851986:ANC851986 AWP851986:AWY851986 BGL851986:BGU851986 BQH851986:BQQ851986 CAD851986:CAM851986 CJZ851986:CKI851986 CTV851986:CUE851986 DDR851986:DEA851986 DNN851986:DNW851986 DXJ851986:DXS851986 EHF851986:EHO851986 ERB851986:ERK851986 FAX851986:FBG851986 FKT851986:FLC851986 FUP851986:FUY851986 GEL851986:GEU851986 GOH851986:GOQ851986 GYD851986:GYM851986 HHZ851986:HII851986 HRV851986:HSE851986 IBR851986:ICA851986 ILN851986:ILW851986 IVJ851986:IVS851986 JFF851986:JFO851986 JPB851986:JPK851986 JYX851986:JZG851986 KIT851986:KJC851986 KSP851986:KSY851986 LCL851986:LCU851986 LMH851986:LMQ851986 LWD851986:LWM851986 MFZ851986:MGI851986 MPV851986:MQE851986 MZR851986:NAA851986 NJN851986:NJW851986 NTJ851986:NTS851986 ODF851986:ODO851986 ONB851986:ONK851986 OWX851986:OXG851986 PGT851986:PHC851986 PQP851986:PQY851986 QAL851986:QAU851986 QKH851986:QKQ851986 QUD851986:QUM851986 RDZ851986:REI851986 RNV851986:ROE851986 RXR851986:RYA851986 SHN851986:SHW851986 SRJ851986:SRS851986 TBF851986:TBO851986 TLB851986:TLK851986 TUX851986:TVG851986 UET851986:UFC851986 UOP851986:UOY851986 UYL851986:UYU851986 VIH851986:VIQ851986 VSD851986:VSM851986 WBZ851986:WCI851986 WLV851986:WME851986 WVR851986:WWA851986 J917522:S917522 JF917522:JO917522 TB917522:TK917522 ACX917522:ADG917522 AMT917522:ANC917522 AWP917522:AWY917522 BGL917522:BGU917522 BQH917522:BQQ917522 CAD917522:CAM917522 CJZ917522:CKI917522 CTV917522:CUE917522 DDR917522:DEA917522 DNN917522:DNW917522 DXJ917522:DXS917522 EHF917522:EHO917522 ERB917522:ERK917522 FAX917522:FBG917522 FKT917522:FLC917522 FUP917522:FUY917522 GEL917522:GEU917522 GOH917522:GOQ917522 GYD917522:GYM917522 HHZ917522:HII917522 HRV917522:HSE917522 IBR917522:ICA917522 ILN917522:ILW917522 IVJ917522:IVS917522 JFF917522:JFO917522 JPB917522:JPK917522 JYX917522:JZG917522 KIT917522:KJC917522 KSP917522:KSY917522 LCL917522:LCU917522 LMH917522:LMQ917522 LWD917522:LWM917522 MFZ917522:MGI917522 MPV917522:MQE917522 MZR917522:NAA917522 NJN917522:NJW917522 NTJ917522:NTS917522 ODF917522:ODO917522 ONB917522:ONK917522 OWX917522:OXG917522 PGT917522:PHC917522 PQP917522:PQY917522 QAL917522:QAU917522 QKH917522:QKQ917522 QUD917522:QUM917522 RDZ917522:REI917522 RNV917522:ROE917522 RXR917522:RYA917522 SHN917522:SHW917522 SRJ917522:SRS917522 TBF917522:TBO917522 TLB917522:TLK917522 TUX917522:TVG917522 UET917522:UFC917522 UOP917522:UOY917522 UYL917522:UYU917522 VIH917522:VIQ917522 VSD917522:VSM917522 WBZ917522:WCI917522 WLV917522:WME917522 WVR917522:WWA917522 J983058:S983058 JF983058:JO983058 TB983058:TK983058 ACX983058:ADG983058 AMT983058:ANC983058 AWP983058:AWY983058 BGL983058:BGU983058 BQH983058:BQQ983058 CAD983058:CAM983058 CJZ983058:CKI983058 CTV983058:CUE983058 DDR983058:DEA983058 DNN983058:DNW983058 DXJ983058:DXS983058 EHF983058:EHO983058 ERB983058:ERK983058 FAX983058:FBG983058 FKT983058:FLC983058 FUP983058:FUY983058 GEL983058:GEU983058 GOH983058:GOQ983058 GYD983058:GYM983058 HHZ983058:HII983058 HRV983058:HSE983058 IBR983058:ICA983058 ILN983058:ILW983058 IVJ983058:IVS983058 JFF983058:JFO983058 JPB983058:JPK983058 JYX983058:JZG983058 KIT983058:KJC983058 KSP983058:KSY983058 LCL983058:LCU983058 LMH983058:LMQ983058 LWD983058:LWM983058 MFZ983058:MGI983058 MPV983058:MQE983058 MZR983058:NAA983058 NJN983058:NJW983058 NTJ983058:NTS983058 ODF983058:ODO983058 ONB983058:ONK983058 OWX983058:OXG983058 PGT983058:PHC983058 PQP983058:PQY983058 QAL983058:QAU983058 QKH983058:QKQ983058 QUD983058:QUM983058 RDZ983058:REI983058 RNV983058:ROE983058 RXR983058:RYA983058 SHN983058:SHW983058 SRJ983058:SRS983058 TBF983058:TBO983058 TLB983058:TLK983058 TUX983058:TVG983058 UET983058:UFC983058 UOP983058:UOY983058 UYL983058:UYU983058 VIH983058:VIQ983058 VSD983058:VSM983058 WBZ983058:WCI983058 WLV983058:WME983058 WVR983058:WWA983058 J165:S165 J205:S205 J245:S245" xr:uid="{D0FC340B-BAD3-4047-977F-AEABDDE633F9}">
      <formula1>BDI.TipoObra</formula1>
      <formula2>0</formula2>
    </dataValidation>
  </dataValidations>
  <printOptions horizontalCentered="1"/>
  <pageMargins left="0.51181102362204722" right="0.51181102362204722" top="0.98425196850393704" bottom="0.78740157480314965" header="0.19685039370078741" footer="0.19685039370078741"/>
  <pageSetup paperSize="9" scale="80" orientation="portrait" horizontalDpi="0" verticalDpi="0" r:id="rId1"/>
  <headerFooter>
    <oddHeader>&amp;L&amp;G&amp;R&amp;G</oddHeader>
    <oddFooter>&amp;RPágina &amp;P de &amp;N</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Planilha1</vt:lpstr>
      <vt:lpstr>Planilha1!Area_de_impressao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Carlos de Assis</dc:creator>
  <cp:lastModifiedBy>Dell</cp:lastModifiedBy>
  <cp:lastPrinted>2024-07-20T18:47:38Z</cp:lastPrinted>
  <dcterms:created xsi:type="dcterms:W3CDTF">2024-05-10T12:57:49Z</dcterms:created>
  <dcterms:modified xsi:type="dcterms:W3CDTF">2024-07-20T18:51:57Z</dcterms:modified>
</cp:coreProperties>
</file>